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10" yWindow="4110" windowWidth="15735" windowHeight="11295" activeTab="1"/>
  </bookViews>
  <sheets>
    <sheet name="КУГ" sheetId="1" r:id="rId1"/>
    <sheet name="УП" sheetId="2" r:id="rId2"/>
  </sheets>
  <definedNames>
    <definedName name="_xlnm.Print_Area" localSheetId="1">'УП'!$A$1:$T$131</definedName>
  </definedNames>
  <calcPr fullCalcOnLoad="1" refMode="R1C1"/>
</workbook>
</file>

<file path=xl/sharedStrings.xml><?xml version="1.0" encoding="utf-8"?>
<sst xmlns="http://schemas.openxmlformats.org/spreadsheetml/2006/main" count="478" uniqueCount="262">
  <si>
    <t>Индекс</t>
  </si>
  <si>
    <t>Наименование</t>
  </si>
  <si>
    <t>Всего</t>
  </si>
  <si>
    <t>Объем образовательной программы в академических часах</t>
  </si>
  <si>
    <t>Теоретические занятия</t>
  </si>
  <si>
    <t>Лабораторные и практические занятия</t>
  </si>
  <si>
    <t>Практика</t>
  </si>
  <si>
    <t>Самостоятельная работа</t>
  </si>
  <si>
    <t>Промежуточная аттестация</t>
  </si>
  <si>
    <t>Обязательная часть образовательной программы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</si>
  <si>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</si>
  <si>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</si>
  <si>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</si>
  <si>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</si>
  <si>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</si>
  <si>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</si>
  <si>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</si>
  <si>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</si>
  <si>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</si>
  <si>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</si>
  <si>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</si>
  <si>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</si>
  <si>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</si>
  <si>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</si>
  <si>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</si>
  <si>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</si>
  <si>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ПА</t>
  </si>
  <si>
    <t>Иностранный язык в профессиональной деятельности</t>
  </si>
  <si>
    <t>ОПБ</t>
  </si>
  <si>
    <t>Обязательный профессиональный блок</t>
  </si>
  <si>
    <t>Общепрофессиональный цикл</t>
  </si>
  <si>
    <t>ОП.01</t>
  </si>
  <si>
    <t>ОП.02</t>
  </si>
  <si>
    <t>ОП.03</t>
  </si>
  <si>
    <t>ОП.04</t>
  </si>
  <si>
    <t>ОП.XX</t>
  </si>
  <si>
    <t>Профессиональный цикл</t>
  </si>
  <si>
    <t>ПМ.01</t>
  </si>
  <si>
    <t>МДК.01.01</t>
  </si>
  <si>
    <t>МДК.01.02</t>
  </si>
  <si>
    <t>МДК.01.03</t>
  </si>
  <si>
    <t>МДК.01.ХХ</t>
  </si>
  <si>
    <t>УП.01</t>
  </si>
  <si>
    <t>ПП.01</t>
  </si>
  <si>
    <t>ПМ.ХХ</t>
  </si>
  <si>
    <t>УП.ХХ</t>
  </si>
  <si>
    <t>ПП.ХХ</t>
  </si>
  <si>
    <t>ДПБ 1</t>
  </si>
  <si>
    <t>ОПд.ХХ</t>
  </si>
  <si>
    <t>ПМд.01</t>
  </si>
  <si>
    <t>УПд.01</t>
  </si>
  <si>
    <t>ППд.01</t>
  </si>
  <si>
    <t>ПМд.ХХ</t>
  </si>
  <si>
    <t>УПд.ХХ</t>
  </si>
  <si>
    <t>ППд.ХХ</t>
  </si>
  <si>
    <t>ДПБ Х</t>
  </si>
  <si>
    <t>ГИА.00</t>
  </si>
  <si>
    <t>Государственная итоговая аттестация</t>
  </si>
  <si>
    <t>Итого:</t>
  </si>
  <si>
    <t>ПН</t>
  </si>
  <si>
    <t>Дополнительный профессиональный блок</t>
  </si>
  <si>
    <t>МДМ.ХХ</t>
  </si>
  <si>
    <t>Название месяца</t>
  </si>
  <si>
    <t>В т.ч. в форме практической подготовки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</si>
  <si>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</si>
  <si>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</si>
  <si>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</si>
  <si>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</si>
  <si>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СГ.00</t>
  </si>
  <si>
    <t>Социально-гуманитарный цикл</t>
  </si>
  <si>
    <t>МДК.ХХ.</t>
  </si>
  <si>
    <t>МДКд.01</t>
  </si>
  <si>
    <t>МДКд.ХХ</t>
  </si>
  <si>
    <t>СГ.01</t>
  </si>
  <si>
    <t>История России</t>
  </si>
  <si>
    <t>СГ.02</t>
  </si>
  <si>
    <t>СГ.03</t>
  </si>
  <si>
    <t>Безопасность жизнедеятельности</t>
  </si>
  <si>
    <t>СГ.04</t>
  </si>
  <si>
    <t>СГ.05</t>
  </si>
  <si>
    <t>Основы бережливого производства (в соответствии ФГОС СПО)</t>
  </si>
  <si>
    <t>СГ.06</t>
  </si>
  <si>
    <t>Основы финансовой грамотности (в соответствии ФГОС СПО)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</si>
  <si>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</si>
  <si>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</si>
  <si>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</si>
  <si>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</si>
  <si>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</si>
  <si>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</si>
  <si>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</si>
  <si>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</si>
  <si>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</si>
  <si>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</si>
  <si>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Инженерная графика</t>
  </si>
  <si>
    <t>Техническая механика</t>
  </si>
  <si>
    <t>Материаловедение</t>
  </si>
  <si>
    <t>Метрология, стандартизация и сертификация</t>
  </si>
  <si>
    <t>ОП.05</t>
  </si>
  <si>
    <t>Процессы формообразования и инструменты</t>
  </si>
  <si>
    <t>ОП.06</t>
  </si>
  <si>
    <t>Технология машиностроения</t>
  </si>
  <si>
    <t>ОП.07</t>
  </si>
  <si>
    <t>Охрана труда</t>
  </si>
  <si>
    <t>ОП.08</t>
  </si>
  <si>
    <t>Математика в профессиональной деятельности</t>
  </si>
  <si>
    <t>Разработка технологических процессов изготовления деталей машин</t>
  </si>
  <si>
    <t>Учебная практика</t>
  </si>
  <si>
    <t>Производственная практика</t>
  </si>
  <si>
    <t>Разработка и внедрение управляющих программ изготовления деталей машин в машиностроительном производстве</t>
  </si>
  <si>
    <t xml:space="preserve">Разработка и внедрение управляющих программ изготовления деталей машин </t>
  </si>
  <si>
    <t>ПМ. 02</t>
  </si>
  <si>
    <t>МДК 02.01</t>
  </si>
  <si>
    <t>УП.02</t>
  </si>
  <si>
    <t>ПМ. 03</t>
  </si>
  <si>
    <t>Разработка и реализация технологических процессов в механосборочном производстве</t>
  </si>
  <si>
    <t>МДК.03.01</t>
  </si>
  <si>
    <t>УП.03</t>
  </si>
  <si>
    <t>ПМ. 04</t>
  </si>
  <si>
    <t>МДК 04.01</t>
  </si>
  <si>
    <t>ПП. 04</t>
  </si>
  <si>
    <t>ПМ. 05</t>
  </si>
  <si>
    <t>Организация работ по реализации технологических процессов в машиностроительном производстве </t>
  </si>
  <si>
    <t>ПП. 05</t>
  </si>
  <si>
    <t>Основы экономики организации и правового обеспечения профессиональной деятельности</t>
  </si>
  <si>
    <t>Гидравлические и пневматические системы</t>
  </si>
  <si>
    <t>Организация работ по изготовлению деталей на токарных и фрезерных станках ЧПУ</t>
  </si>
  <si>
    <t>Технологическое оборудование</t>
  </si>
  <si>
    <t>Организация контроля, наладки и технического обслуживания оборудования машиностроительного производства.</t>
  </si>
  <si>
    <t>ОП00</t>
  </si>
  <si>
    <t>МДМ. 01</t>
  </si>
  <si>
    <t>Основные сведения о деталях машин</t>
  </si>
  <si>
    <t>МДМ.02</t>
  </si>
  <si>
    <t>Основы машиностроительного производства</t>
  </si>
  <si>
    <t>МДК 05.02</t>
  </si>
  <si>
    <t>Контроль соответствия качества деталей требованиям технической документации</t>
  </si>
  <si>
    <t>МДК 05.03</t>
  </si>
  <si>
    <t>Планирование, организация и контроль деятельности структурного подразделения</t>
  </si>
  <si>
    <t>3,4,5,6,7</t>
  </si>
  <si>
    <t>Организация работ по изготовлению деталей на  металлорежущих станках</t>
  </si>
  <si>
    <t xml:space="preserve">Основы бережливого производства </t>
  </si>
  <si>
    <t xml:space="preserve">Математика*  </t>
  </si>
  <si>
    <t>Индивидуальный проект*</t>
  </si>
  <si>
    <t>ОП.10</t>
  </si>
  <si>
    <t>ОП.09</t>
  </si>
  <si>
    <t>ОП.11</t>
  </si>
  <si>
    <t>ОП.12</t>
  </si>
  <si>
    <t>Цифровизация в машиностроении</t>
  </si>
  <si>
    <t>ПМ.06</t>
  </si>
  <si>
    <t>Разработка технологических процессов изготовления деталей машин с применением систем автоматизированного проектирования</t>
  </si>
  <si>
    <t>Диагностика металлообрабатывающего оборудования</t>
  </si>
  <si>
    <t>Техническое обслуживание аддитивного и сборочного оборудования</t>
  </si>
  <si>
    <t>СГ.07</t>
  </si>
  <si>
    <t xml:space="preserve">Практика по профилю специальности </t>
  </si>
  <si>
    <t>ПП.00</t>
  </si>
  <si>
    <t>МДК.06</t>
  </si>
  <si>
    <t>МДК 04.02</t>
  </si>
  <si>
    <t>УП. 06</t>
  </si>
  <si>
    <t>Производственная система</t>
  </si>
  <si>
    <t>Наладка, подналадка и испытания металлообрабатывающего оборудования</t>
  </si>
  <si>
    <t>Дополнительный профессиональный блок  организации-работодателя (ПАО "Автодизель" (ЯМЗ), АО "Ярославский завод дизельной аппаратуры")</t>
  </si>
  <si>
    <t>1,2,3</t>
  </si>
  <si>
    <t>Цифровые и информационные технологии в профессиональной деятельности</t>
  </si>
  <si>
    <t>МДК 07.01</t>
  </si>
  <si>
    <t>МДК 07.02</t>
  </si>
  <si>
    <t>УП.07</t>
  </si>
  <si>
    <t>ПП. 07</t>
  </si>
  <si>
    <t>Введение в специальность</t>
  </si>
  <si>
    <t>МДК 04.03</t>
  </si>
  <si>
    <t>1,2,3,4,   5,6</t>
  </si>
  <si>
    <t>Раздел 1. Корпоративные информационные системы</t>
  </si>
  <si>
    <t>Раздел 2. Информационные технологии в профессиональной деятельности</t>
  </si>
  <si>
    <t>Раздел 3. Оптимизация производственных процессов</t>
  </si>
  <si>
    <t>Компьютерная графика</t>
  </si>
  <si>
    <t>ПП. 08</t>
  </si>
  <si>
    <t>МДК 08.01</t>
  </si>
  <si>
    <t>МДК 08.02</t>
  </si>
  <si>
    <t>УП.08</t>
  </si>
  <si>
    <t>МДК 09.01</t>
  </si>
  <si>
    <t>МДК 09.02</t>
  </si>
  <si>
    <t>УП.09</t>
  </si>
  <si>
    <t>ПП. 09</t>
  </si>
  <si>
    <t>ПМ. 07 Выполнение работ по профессии 40.222 Оператор на металлорежущих станков с числовым программным управлением</t>
  </si>
  <si>
    <t xml:space="preserve">Производственная практика </t>
  </si>
  <si>
    <r>
      <t>ПМ.07</t>
    </r>
    <r>
      <rPr>
        <b/>
        <sz val="11"/>
        <color indexed="8"/>
        <rFont val="Arial Cyr"/>
        <family val="0"/>
      </rPr>
      <t>**</t>
    </r>
  </si>
  <si>
    <t>ПМ.08**</t>
  </si>
  <si>
    <t>ПМ.09**</t>
  </si>
  <si>
    <t xml:space="preserve">ПМ. 08 Выполнение работ по Выполнение работ по профессии 40.078 Токарь  </t>
  </si>
  <si>
    <t>ПМ. 09 Выполнение работ по профессии 40.021  Фрезеровщик</t>
  </si>
  <si>
    <t>Основы шахматной игры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</si>
  <si>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</si>
  <si>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</si>
  <si>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</si>
  <si>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</si>
  <si>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</si>
  <si>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</si>
  <si>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</si>
  <si>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</si>
  <si>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</si>
  <si>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</si>
  <si>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</si>
  <si>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</si>
  <si>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ОУД.13 </t>
  </si>
  <si>
    <t>ОО.00</t>
  </si>
  <si>
    <t>Общеобразовательный цикл</t>
  </si>
  <si>
    <t>Дополнительные учебные предметы, курсы по выбору обучающихся</t>
  </si>
  <si>
    <t>ДУД.14</t>
  </si>
  <si>
    <t xml:space="preserve">Обязательные учебные предметы </t>
  </si>
  <si>
    <t>ДУД.15</t>
  </si>
  <si>
    <t>*- Индивидуальный проект выполняется в рамках  ОУД.03 Математика</t>
  </si>
  <si>
    <t>ИП</t>
  </si>
  <si>
    <t>Распределение обязательной нагрузки по курсам и семестрам ( в часах)</t>
  </si>
  <si>
    <t>1 курс</t>
  </si>
  <si>
    <t>2 курс</t>
  </si>
  <si>
    <t>3 курс</t>
  </si>
  <si>
    <t>1 сем</t>
  </si>
  <si>
    <t>2 сем</t>
  </si>
  <si>
    <t xml:space="preserve">3 сем </t>
  </si>
  <si>
    <t>4 сем</t>
  </si>
  <si>
    <t>5 сем</t>
  </si>
  <si>
    <t>6 сем</t>
  </si>
  <si>
    <t>нед</t>
  </si>
  <si>
    <t>7 сем</t>
  </si>
  <si>
    <t>Формы промежуточной аттестации</t>
  </si>
  <si>
    <t>Рекомендуемый курс изучения</t>
  </si>
  <si>
    <t>Курсовой проект (работа)</t>
  </si>
  <si>
    <t>4 курс</t>
  </si>
  <si>
    <t>8 сем</t>
  </si>
  <si>
    <t>1-3</t>
  </si>
  <si>
    <t>Эффективное поведение на рынке труда</t>
  </si>
  <si>
    <t xml:space="preserve">УЧЕБНЫЙ ПЛАН  </t>
  </si>
  <si>
    <t>по специальности 15.02.16 Технология машиностроения</t>
  </si>
  <si>
    <t>Группа 237</t>
  </si>
  <si>
    <t>Экзаменов</t>
  </si>
  <si>
    <t>Диф. зачетов</t>
  </si>
  <si>
    <r>
      <rPr>
        <sz val="10"/>
        <color indexed="8"/>
        <rFont val="Calibri"/>
        <family val="2"/>
      </rPr>
      <t>­</t>
    </r>
    <r>
      <rPr>
        <sz val="10"/>
        <color indexed="8"/>
        <rFont val="Times New Roman"/>
        <family val="1"/>
      </rPr>
      <t>; Э</t>
    </r>
  </si>
  <si>
    <t>­; дз</t>
  </si>
  <si>
    <t>дз</t>
  </si>
  <si>
    <t>дз;дз</t>
  </si>
  <si>
    <t xml:space="preserve"> дз</t>
  </si>
  <si>
    <t xml:space="preserve"> з</t>
  </si>
  <si>
    <t>Э</t>
  </si>
  <si>
    <t>дз; Э</t>
  </si>
  <si>
    <t>­; з</t>
  </si>
  <si>
    <t>Зачетов по физкультуре и ДУД</t>
  </si>
  <si>
    <t xml:space="preserve"> -</t>
  </si>
  <si>
    <t>­; ­; Э</t>
  </si>
  <si>
    <t>­; Э</t>
  </si>
  <si>
    <t>­; дз;Э</t>
  </si>
  <si>
    <t>­;дз; дз</t>
  </si>
  <si>
    <t>­;дз</t>
  </si>
  <si>
    <t>Эк</t>
  </si>
  <si>
    <t xml:space="preserve">Государственная итоговая аттестация проводится в форме демонстрационного экзамена и защиты дипломного проекта
</t>
  </si>
  <si>
    <t>Количество Дисциплин, МДК и Практик</t>
  </si>
  <si>
    <t>Учебной практики (в часах)</t>
  </si>
  <si>
    <t>Производственной практики (в часах)</t>
  </si>
  <si>
    <t>** - ПМ 07, ПМ 08 и ПМ 09 входят в ОПОП-П вариативно по запросу предприятия - работодателя</t>
  </si>
  <si>
    <t>Практика по профилю специальности</t>
  </si>
  <si>
    <t>з;дз;з;дз;дз</t>
  </si>
  <si>
    <t xml:space="preserve"> (год поступления 2023)</t>
  </si>
  <si>
    <t>­; ­;­;­;дз</t>
  </si>
  <si>
    <t>дз;дз; дз</t>
  </si>
  <si>
    <t>­;  Э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</si>
</sst>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0.000000"/>
    <numFmt numFmtId="179" formatCode="0.0000"/>
    <numFmt numFmtId="180" formatCode="0.000"/>
    <numFmt numFmtId="181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8"/>
      <name val="Arial Cyr"/>
      <family val="0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top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vertical="top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>
      <alignment vertical="center" wrapText="1"/>
    </xf>
    <xf numFmtId="0" fontId="2" fillId="36" borderId="16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wrapText="1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vertical="center" wrapText="1"/>
    </xf>
    <xf numFmtId="0" fontId="2" fillId="37" borderId="16" xfId="0" applyFont="1" applyFill="1" applyBorder="1" applyAlignment="1">
      <alignment vertical="top" wrapText="1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/>
    </xf>
    <xf numFmtId="0" fontId="6" fillId="34" borderId="11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35" borderId="11" xfId="0" applyFont="1" applyFill="1" applyBorder="1" applyAlignment="1" applyProtection="1">
      <alignment horizontal="left" vertical="center" wrapText="1"/>
      <protection locked="0"/>
    </xf>
    <xf numFmtId="0" fontId="2" fillId="36" borderId="16" xfId="0" applyFont="1" applyFill="1" applyBorder="1" applyAlignment="1">
      <alignment horizontal="left" vertical="center" wrapText="1"/>
    </xf>
    <xf numFmtId="0" fontId="2" fillId="37" borderId="16" xfId="0" applyFont="1" applyFill="1" applyBorder="1" applyAlignment="1">
      <alignment horizontal="left" vertical="top" wrapText="1"/>
    </xf>
    <xf numFmtId="0" fontId="2" fillId="37" borderId="1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vertical="top" wrapText="1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2" fillId="38" borderId="11" xfId="0" applyFont="1" applyFill="1" applyBorder="1" applyAlignment="1">
      <alignment wrapText="1"/>
    </xf>
    <xf numFmtId="0" fontId="6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1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left" wrapText="1"/>
    </xf>
    <xf numFmtId="0" fontId="2" fillId="38" borderId="17" xfId="0" applyFont="1" applyFill="1" applyBorder="1" applyAlignment="1">
      <alignment wrapText="1"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2" fillId="38" borderId="16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0" fontId="6" fillId="38" borderId="11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left" vertical="top" wrapText="1"/>
    </xf>
    <xf numFmtId="0" fontId="2" fillId="39" borderId="11" xfId="0" applyFont="1" applyFill="1" applyBorder="1" applyAlignment="1" applyProtection="1">
      <alignment horizontal="left" vertical="center" wrapText="1"/>
      <protection locked="0"/>
    </xf>
    <xf numFmtId="0" fontId="2" fillId="39" borderId="10" xfId="0" applyFont="1" applyFill="1" applyBorder="1" applyAlignment="1" applyProtection="1">
      <alignment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7" borderId="10" xfId="0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2" fillId="36" borderId="11" xfId="0" applyFont="1" applyFill="1" applyBorder="1" applyAlignment="1" applyProtection="1">
      <alignment horizontal="left" vertical="center" wrapText="1"/>
      <protection locked="0"/>
    </xf>
    <xf numFmtId="0" fontId="6" fillId="38" borderId="11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0" fillId="40" borderId="16" xfId="0" applyFill="1" applyBorder="1" applyAlignment="1">
      <alignment horizontal="center" wrapText="1"/>
    </xf>
    <xf numFmtId="0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6" fillId="38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6" fillId="39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6" fillId="37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6" fillId="36" borderId="15" xfId="0" applyFont="1" applyFill="1" applyBorder="1" applyAlignment="1" applyProtection="1">
      <alignment horizontal="center" vertical="center" wrapText="1"/>
      <protection locked="0"/>
    </xf>
    <xf numFmtId="0" fontId="0" fillId="40" borderId="24" xfId="0" applyFill="1" applyBorder="1" applyAlignment="1">
      <alignment wrapText="1"/>
    </xf>
    <xf numFmtId="0" fontId="0" fillId="40" borderId="25" xfId="0" applyFill="1" applyBorder="1" applyAlignment="1">
      <alignment/>
    </xf>
    <xf numFmtId="0" fontId="0" fillId="41" borderId="16" xfId="0" applyFill="1" applyBorder="1" applyAlignment="1">
      <alignment horizontal="center" wrapText="1"/>
    </xf>
    <xf numFmtId="0" fontId="0" fillId="41" borderId="24" xfId="0" applyFill="1" applyBorder="1" applyAlignment="1">
      <alignment wrapText="1"/>
    </xf>
    <xf numFmtId="0" fontId="0" fillId="41" borderId="25" xfId="0" applyFill="1" applyBorder="1" applyAlignment="1">
      <alignment/>
    </xf>
    <xf numFmtId="0" fontId="0" fillId="39" borderId="16" xfId="0" applyFill="1" applyBorder="1" applyAlignment="1">
      <alignment horizontal="center" wrapText="1"/>
    </xf>
    <xf numFmtId="0" fontId="0" fillId="39" borderId="26" xfId="0" applyFill="1" applyBorder="1" applyAlignment="1">
      <alignment horizontal="center" wrapText="1"/>
    </xf>
    <xf numFmtId="0" fontId="0" fillId="39" borderId="27" xfId="0" applyFill="1" applyBorder="1" applyAlignment="1">
      <alignment horizontal="center" wrapText="1"/>
    </xf>
    <xf numFmtId="0" fontId="0" fillId="39" borderId="24" xfId="0" applyFill="1" applyBorder="1" applyAlignment="1">
      <alignment/>
    </xf>
    <xf numFmtId="0" fontId="0" fillId="39" borderId="28" xfId="0" applyFill="1" applyBorder="1" applyAlignment="1">
      <alignment/>
    </xf>
    <xf numFmtId="0" fontId="0" fillId="40" borderId="18" xfId="0" applyFill="1" applyBorder="1" applyAlignment="1">
      <alignment horizontal="center" wrapText="1"/>
    </xf>
    <xf numFmtId="0" fontId="0" fillId="40" borderId="18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2" fillId="42" borderId="10" xfId="0" applyFont="1" applyFill="1" applyBorder="1" applyAlignment="1" applyProtection="1">
      <alignment horizontal="center" vertical="center" wrapText="1"/>
      <protection/>
    </xf>
    <xf numFmtId="0" fontId="0" fillId="41" borderId="16" xfId="0" applyFill="1" applyBorder="1" applyAlignment="1">
      <alignment horizontal="center"/>
    </xf>
    <xf numFmtId="0" fontId="0" fillId="40" borderId="26" xfId="0" applyFill="1" applyBorder="1" applyAlignment="1">
      <alignment horizontal="center" wrapText="1"/>
    </xf>
    <xf numFmtId="0" fontId="0" fillId="40" borderId="29" xfId="0" applyFill="1" applyBorder="1" applyAlignment="1">
      <alignment horizontal="center"/>
    </xf>
    <xf numFmtId="0" fontId="0" fillId="41" borderId="26" xfId="0" applyFill="1" applyBorder="1" applyAlignment="1">
      <alignment horizontal="center" wrapText="1"/>
    </xf>
    <xf numFmtId="0" fontId="0" fillId="41" borderId="29" xfId="0" applyFill="1" applyBorder="1" applyAlignment="1">
      <alignment horizontal="center"/>
    </xf>
    <xf numFmtId="0" fontId="0" fillId="40" borderId="24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 wrapText="1"/>
    </xf>
    <xf numFmtId="0" fontId="0" fillId="41" borderId="25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1" fontId="0" fillId="40" borderId="24" xfId="0" applyNumberFormat="1" applyFill="1" applyBorder="1" applyAlignment="1">
      <alignment horizontal="center" vertical="center"/>
    </xf>
    <xf numFmtId="1" fontId="1" fillId="40" borderId="28" xfId="60" applyNumberFormat="1" applyFont="1" applyFill="1" applyBorder="1" applyAlignment="1">
      <alignment horizontal="center" vertical="center"/>
    </xf>
    <xf numFmtId="1" fontId="0" fillId="41" borderId="24" xfId="0" applyNumberFormat="1" applyFill="1" applyBorder="1" applyAlignment="1">
      <alignment horizontal="center" vertical="center"/>
    </xf>
    <xf numFmtId="1" fontId="1" fillId="41" borderId="28" xfId="60" applyNumberFormat="1" applyFont="1" applyFill="1" applyBorder="1" applyAlignment="1">
      <alignment horizontal="center" vertical="center"/>
    </xf>
    <xf numFmtId="1" fontId="1" fillId="39" borderId="24" xfId="60" applyNumberFormat="1" applyFont="1" applyFill="1" applyBorder="1" applyAlignment="1">
      <alignment horizontal="center" vertical="center"/>
    </xf>
    <xf numFmtId="1" fontId="1" fillId="39" borderId="31" xfId="60" applyNumberFormat="1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center" vertical="center"/>
    </xf>
    <xf numFmtId="0" fontId="6" fillId="41" borderId="28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1" borderId="34" xfId="0" applyFont="1" applyFill="1" applyBorder="1" applyAlignment="1">
      <alignment horizontal="center" vertical="center"/>
    </xf>
    <xf numFmtId="0" fontId="6" fillId="41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6" fillId="42" borderId="10" xfId="0" applyFont="1" applyFill="1" applyBorder="1" applyAlignment="1" applyProtection="1">
      <alignment horizontal="center" vertical="center" wrapText="1"/>
      <protection locked="0"/>
    </xf>
    <xf numFmtId="0" fontId="6" fillId="42" borderId="13" xfId="0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horizontal="center" vertical="center" wrapText="1"/>
      <protection locked="0"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0" fontId="6" fillId="39" borderId="34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181" fontId="6" fillId="40" borderId="16" xfId="0" applyNumberFormat="1" applyFont="1" applyFill="1" applyBorder="1" applyAlignment="1">
      <alignment horizontal="center" vertical="center"/>
    </xf>
    <xf numFmtId="181" fontId="6" fillId="41" borderId="16" xfId="0" applyNumberFormat="1" applyFont="1" applyFill="1" applyBorder="1" applyAlignment="1">
      <alignment horizontal="center" vertical="center"/>
    </xf>
    <xf numFmtId="181" fontId="6" fillId="39" borderId="16" xfId="0" applyNumberFormat="1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/>
    </xf>
    <xf numFmtId="0" fontId="6" fillId="40" borderId="16" xfId="0" applyFont="1" applyFill="1" applyBorder="1" applyAlignment="1">
      <alignment horizontal="center" vertical="top"/>
    </xf>
    <xf numFmtId="0" fontId="6" fillId="39" borderId="37" xfId="0" applyFont="1" applyFill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34" borderId="16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>
      <alignment horizontal="center" wrapText="1"/>
    </xf>
    <xf numFmtId="0" fontId="6" fillId="39" borderId="28" xfId="0" applyFont="1" applyFill="1" applyBorder="1" applyAlignment="1">
      <alignment horizontal="center" vertical="center"/>
    </xf>
    <xf numFmtId="0" fontId="0" fillId="43" borderId="16" xfId="0" applyFill="1" applyBorder="1" applyAlignment="1">
      <alignment horizontal="center" wrapText="1"/>
    </xf>
    <xf numFmtId="0" fontId="0" fillId="43" borderId="38" xfId="0" applyFill="1" applyBorder="1" applyAlignment="1">
      <alignment horizontal="center" wrapText="1"/>
    </xf>
    <xf numFmtId="0" fontId="0" fillId="43" borderId="27" xfId="0" applyFill="1" applyBorder="1" applyAlignment="1">
      <alignment horizontal="center" wrapText="1"/>
    </xf>
    <xf numFmtId="0" fontId="0" fillId="43" borderId="39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39" xfId="0" applyFill="1" applyBorder="1" applyAlignment="1">
      <alignment horizontal="center" vertical="center"/>
    </xf>
    <xf numFmtId="0" fontId="0" fillId="43" borderId="31" xfId="0" applyFill="1" applyBorder="1" applyAlignment="1">
      <alignment/>
    </xf>
    <xf numFmtId="0" fontId="0" fillId="43" borderId="40" xfId="0" applyFill="1" applyBorder="1" applyAlignment="1">
      <alignment horizontal="center" vertical="center"/>
    </xf>
    <xf numFmtId="1" fontId="1" fillId="43" borderId="24" xfId="60" applyNumberFormat="1" applyFont="1" applyFill="1" applyBorder="1" applyAlignment="1">
      <alignment horizontal="center" vertical="center"/>
    </xf>
    <xf numFmtId="1" fontId="1" fillId="43" borderId="31" xfId="60" applyNumberFormat="1" applyFont="1" applyFill="1" applyBorder="1" applyAlignment="1">
      <alignment horizontal="left" indent="3"/>
    </xf>
    <xf numFmtId="0" fontId="6" fillId="43" borderId="24" xfId="0" applyFont="1" applyFill="1" applyBorder="1" applyAlignment="1">
      <alignment horizontal="center" vertical="center"/>
    </xf>
    <xf numFmtId="0" fontId="6" fillId="43" borderId="31" xfId="0" applyFont="1" applyFill="1" applyBorder="1" applyAlignment="1">
      <alignment/>
    </xf>
    <xf numFmtId="0" fontId="6" fillId="43" borderId="24" xfId="0" applyFont="1" applyFill="1" applyBorder="1" applyAlignment="1">
      <alignment/>
    </xf>
    <xf numFmtId="0" fontId="6" fillId="43" borderId="41" xfId="0" applyFont="1" applyFill="1" applyBorder="1" applyAlignment="1">
      <alignment/>
    </xf>
    <xf numFmtId="0" fontId="6" fillId="43" borderId="36" xfId="0" applyFont="1" applyFill="1" applyBorder="1" applyAlignment="1">
      <alignment/>
    </xf>
    <xf numFmtId="0" fontId="6" fillId="43" borderId="42" xfId="0" applyFont="1" applyFill="1" applyBorder="1" applyAlignment="1">
      <alignment/>
    </xf>
    <xf numFmtId="0" fontId="6" fillId="43" borderId="16" xfId="0" applyFont="1" applyFill="1" applyBorder="1" applyAlignment="1">
      <alignment/>
    </xf>
    <xf numFmtId="0" fontId="6" fillId="43" borderId="20" xfId="0" applyFont="1" applyFill="1" applyBorder="1" applyAlignment="1">
      <alignment/>
    </xf>
    <xf numFmtId="181" fontId="6" fillId="43" borderId="16" xfId="0" applyNumberFormat="1" applyFont="1" applyFill="1" applyBorder="1" applyAlignment="1">
      <alignment/>
    </xf>
    <xf numFmtId="181" fontId="6" fillId="43" borderId="20" xfId="0" applyNumberFormat="1" applyFont="1" applyFill="1" applyBorder="1" applyAlignment="1">
      <alignment/>
    </xf>
    <xf numFmtId="0" fontId="6" fillId="43" borderId="16" xfId="0" applyFont="1" applyFill="1" applyBorder="1" applyAlignment="1">
      <alignment horizontal="center"/>
    </xf>
    <xf numFmtId="0" fontId="6" fillId="43" borderId="2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 wrapText="1"/>
    </xf>
    <xf numFmtId="0" fontId="0" fillId="43" borderId="31" xfId="0" applyFill="1" applyBorder="1" applyAlignment="1">
      <alignment horizontal="center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0" fillId="39" borderId="20" xfId="0" applyFill="1" applyBorder="1" applyAlignment="1">
      <alignment horizontal="center" wrapText="1"/>
    </xf>
    <xf numFmtId="0" fontId="0" fillId="39" borderId="17" xfId="0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textRotation="90" wrapText="1"/>
    </xf>
    <xf numFmtId="0" fontId="18" fillId="0" borderId="19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40" borderId="20" xfId="0" applyFill="1" applyBorder="1" applyAlignment="1">
      <alignment horizontal="center" wrapText="1"/>
    </xf>
    <xf numFmtId="0" fontId="0" fillId="40" borderId="17" xfId="0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43" borderId="20" xfId="0" applyFill="1" applyBorder="1" applyAlignment="1">
      <alignment horizontal="center" wrapText="1"/>
    </xf>
    <xf numFmtId="0" fontId="0" fillId="43" borderId="17" xfId="0" applyFill="1" applyBorder="1" applyAlignment="1">
      <alignment horizontal="center" wrapText="1"/>
    </xf>
    <xf numFmtId="0" fontId="0" fillId="41" borderId="20" xfId="0" applyFill="1" applyBorder="1" applyAlignment="1">
      <alignment horizontal="center" wrapText="1"/>
    </xf>
    <xf numFmtId="0" fontId="0" fillId="41" borderId="17" xfId="0" applyFill="1" applyBorder="1" applyAlignment="1">
      <alignment horizontal="center" wrapText="1"/>
    </xf>
    <xf numFmtId="0" fontId="15" fillId="0" borderId="15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34" borderId="20" xfId="0" applyFont="1" applyFill="1" applyBorder="1" applyAlignment="1">
      <alignment vertical="top" wrapText="1"/>
    </xf>
    <xf numFmtId="0" fontId="21" fillId="34" borderId="15" xfId="0" applyFont="1" applyFill="1" applyBorder="1" applyAlignment="1">
      <alignment vertical="top" wrapText="1"/>
    </xf>
    <xf numFmtId="0" fontId="21" fillId="34" borderId="17" xfId="0" applyFont="1" applyFill="1" applyBorder="1" applyAlignment="1">
      <alignment vertical="top" wrapText="1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5"/>
  <sheetViews>
    <sheetView zoomScale="70" zoomScaleNormal="70" zoomScalePageLayoutView="0" workbookViewId="0" topLeftCell="A4">
      <selection activeCell="C19" sqref="C19"/>
    </sheetView>
  </sheetViews>
  <sheetFormatPr defaultColWidth="9.140625" defaultRowHeight="15"/>
  <cols>
    <col min="2" max="2" width="16.57421875" style="0" customWidth="1"/>
  </cols>
  <sheetData>
    <row r="1" spans="1:98" ht="21" thickBot="1">
      <c r="A1" s="339" t="s">
        <v>66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39"/>
      <c r="CE1" s="339"/>
      <c r="CF1" s="339"/>
      <c r="CG1" s="339"/>
      <c r="CH1" s="339"/>
      <c r="CI1" s="339"/>
      <c r="CJ1" s="339"/>
      <c r="CK1" s="339"/>
      <c r="CL1" s="339"/>
      <c r="CM1" s="339"/>
      <c r="CN1" s="339"/>
      <c r="CO1" s="339"/>
      <c r="CP1" s="339"/>
      <c r="CQ1" s="339"/>
      <c r="CR1" s="339"/>
      <c r="CS1" s="340"/>
      <c r="CT1" s="337" t="s">
        <v>67</v>
      </c>
    </row>
    <row r="2" spans="1:98" ht="15.75" thickBot="1">
      <c r="A2" s="322" t="s">
        <v>0</v>
      </c>
      <c r="B2" s="325" t="s">
        <v>64</v>
      </c>
      <c r="C2" s="23" t="s">
        <v>59</v>
      </c>
      <c r="D2" s="319" t="s">
        <v>62</v>
      </c>
      <c r="E2" s="320"/>
      <c r="F2" s="321"/>
      <c r="G2" s="23" t="s">
        <v>59</v>
      </c>
      <c r="H2" s="319" t="s">
        <v>62</v>
      </c>
      <c r="I2" s="320"/>
      <c r="J2" s="321"/>
      <c r="K2" s="23" t="s">
        <v>59</v>
      </c>
      <c r="L2" s="319" t="s">
        <v>62</v>
      </c>
      <c r="M2" s="320"/>
      <c r="N2" s="321"/>
      <c r="O2" s="23" t="s">
        <v>59</v>
      </c>
      <c r="P2" s="319" t="s">
        <v>62</v>
      </c>
      <c r="Q2" s="320"/>
      <c r="R2" s="321"/>
      <c r="S2" s="23" t="s">
        <v>59</v>
      </c>
      <c r="T2" s="319" t="s">
        <v>62</v>
      </c>
      <c r="U2" s="320"/>
      <c r="V2" s="321"/>
      <c r="W2" s="23" t="s">
        <v>59</v>
      </c>
      <c r="X2" s="319" t="s">
        <v>62</v>
      </c>
      <c r="Y2" s="320"/>
      <c r="Z2" s="321"/>
      <c r="AA2" s="23" t="s">
        <v>59</v>
      </c>
      <c r="AB2" s="319" t="s">
        <v>62</v>
      </c>
      <c r="AC2" s="320"/>
      <c r="AD2" s="321"/>
      <c r="AE2" s="23" t="s">
        <v>59</v>
      </c>
      <c r="AF2" s="319" t="s">
        <v>62</v>
      </c>
      <c r="AG2" s="320"/>
      <c r="AH2" s="321"/>
      <c r="AI2" s="23" t="s">
        <v>59</v>
      </c>
      <c r="AJ2" s="319" t="s">
        <v>62</v>
      </c>
      <c r="AK2" s="320"/>
      <c r="AL2" s="320"/>
      <c r="AM2" s="321"/>
      <c r="AN2" s="23" t="s">
        <v>59</v>
      </c>
      <c r="AO2" s="319" t="s">
        <v>62</v>
      </c>
      <c r="AP2" s="320"/>
      <c r="AQ2" s="320"/>
      <c r="AR2" s="321"/>
      <c r="AS2" s="23" t="s">
        <v>59</v>
      </c>
      <c r="AT2" s="328" t="s">
        <v>62</v>
      </c>
      <c r="AU2" s="329"/>
      <c r="AV2" s="329"/>
      <c r="AW2" s="330"/>
      <c r="AX2" s="23" t="s">
        <v>59</v>
      </c>
      <c r="AY2" s="328" t="s">
        <v>62</v>
      </c>
      <c r="AZ2" s="329"/>
      <c r="BA2" s="329"/>
      <c r="BB2" s="330"/>
      <c r="BC2" s="23" t="s">
        <v>59</v>
      </c>
      <c r="BD2" s="319" t="s">
        <v>62</v>
      </c>
      <c r="BE2" s="320"/>
      <c r="BF2" s="321"/>
      <c r="BG2" s="23" t="s">
        <v>59</v>
      </c>
      <c r="BH2" s="319" t="s">
        <v>62</v>
      </c>
      <c r="BI2" s="320"/>
      <c r="BJ2" s="321"/>
      <c r="BK2" s="23" t="s">
        <v>59</v>
      </c>
      <c r="BL2" s="319" t="s">
        <v>62</v>
      </c>
      <c r="BM2" s="320"/>
      <c r="BN2" s="321"/>
      <c r="BO2" s="23" t="s">
        <v>59</v>
      </c>
      <c r="BP2" s="319" t="s">
        <v>62</v>
      </c>
      <c r="BQ2" s="320"/>
      <c r="BR2" s="321"/>
      <c r="BS2" s="23" t="s">
        <v>59</v>
      </c>
      <c r="BT2" s="319" t="s">
        <v>62</v>
      </c>
      <c r="BU2" s="320"/>
      <c r="BV2" s="321"/>
      <c r="BW2" s="23" t="s">
        <v>59</v>
      </c>
      <c r="BX2" s="319" t="s">
        <v>62</v>
      </c>
      <c r="BY2" s="320"/>
      <c r="BZ2" s="321"/>
      <c r="CA2" s="23" t="s">
        <v>59</v>
      </c>
      <c r="CB2" s="319" t="s">
        <v>62</v>
      </c>
      <c r="CC2" s="320"/>
      <c r="CD2" s="321"/>
      <c r="CE2" s="23" t="s">
        <v>59</v>
      </c>
      <c r="CF2" s="319" t="s">
        <v>62</v>
      </c>
      <c r="CG2" s="320"/>
      <c r="CH2" s="321"/>
      <c r="CI2" s="23" t="s">
        <v>59</v>
      </c>
      <c r="CJ2" s="319" t="s">
        <v>62</v>
      </c>
      <c r="CK2" s="320"/>
      <c r="CL2" s="321"/>
      <c r="CM2" s="23" t="s">
        <v>59</v>
      </c>
      <c r="CN2" s="319" t="s">
        <v>62</v>
      </c>
      <c r="CO2" s="320"/>
      <c r="CP2" s="321"/>
      <c r="CQ2" s="23" t="s">
        <v>59</v>
      </c>
      <c r="CR2" s="334" t="s">
        <v>62</v>
      </c>
      <c r="CS2" s="336"/>
      <c r="CT2" s="338"/>
    </row>
    <row r="3" spans="1:98" ht="15.75" thickBot="1">
      <c r="A3" s="323"/>
      <c r="B3" s="326"/>
      <c r="C3" s="328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30"/>
      <c r="AT3" s="24"/>
      <c r="AU3" s="24"/>
      <c r="AV3" s="24"/>
      <c r="AW3" s="24"/>
      <c r="AX3" s="24"/>
      <c r="AY3" s="24"/>
      <c r="AZ3" s="24"/>
      <c r="BA3" s="24"/>
      <c r="BB3" s="24"/>
      <c r="BC3" s="334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  <c r="CC3" s="335"/>
      <c r="CD3" s="335"/>
      <c r="CE3" s="335"/>
      <c r="CF3" s="335"/>
      <c r="CG3" s="335"/>
      <c r="CH3" s="335"/>
      <c r="CI3" s="335"/>
      <c r="CJ3" s="335"/>
      <c r="CK3" s="335"/>
      <c r="CL3" s="335"/>
      <c r="CM3" s="335"/>
      <c r="CN3" s="335"/>
      <c r="CO3" s="335"/>
      <c r="CP3" s="335"/>
      <c r="CQ3" s="335"/>
      <c r="CR3" s="335"/>
      <c r="CS3" s="335"/>
      <c r="CT3" s="337"/>
    </row>
    <row r="4" spans="1:98" ht="15.75" thickBot="1">
      <c r="A4" s="323"/>
      <c r="B4" s="32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3"/>
      <c r="CT4" s="337"/>
    </row>
    <row r="5" spans="1:98" ht="15.75" thickBot="1">
      <c r="A5" s="323"/>
      <c r="B5" s="326"/>
      <c r="C5" s="331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3"/>
      <c r="AT5" s="25"/>
      <c r="AU5" s="25"/>
      <c r="AV5" s="25"/>
      <c r="AW5" s="25"/>
      <c r="AX5" s="25"/>
      <c r="AY5" s="25"/>
      <c r="AZ5" s="25"/>
      <c r="BA5" s="25"/>
      <c r="BB5" s="25"/>
      <c r="BC5" s="331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7"/>
    </row>
    <row r="6" spans="1:98" ht="15.75" thickBot="1">
      <c r="A6" s="324"/>
      <c r="B6" s="327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  <c r="AQ6" s="14">
        <v>41</v>
      </c>
      <c r="AR6" s="14">
        <v>42</v>
      </c>
      <c r="AS6" s="14">
        <v>43</v>
      </c>
      <c r="AT6" s="14">
        <v>44</v>
      </c>
      <c r="AU6" s="14">
        <v>45</v>
      </c>
      <c r="AV6" s="14">
        <v>46</v>
      </c>
      <c r="AW6" s="14">
        <v>47</v>
      </c>
      <c r="AX6" s="14">
        <v>48</v>
      </c>
      <c r="AY6" s="14">
        <v>49</v>
      </c>
      <c r="AZ6" s="14">
        <v>50</v>
      </c>
      <c r="BA6" s="14">
        <v>51</v>
      </c>
      <c r="BB6" s="14">
        <v>52</v>
      </c>
      <c r="BC6" s="14">
        <v>1</v>
      </c>
      <c r="BD6" s="14">
        <v>2</v>
      </c>
      <c r="BE6" s="14">
        <v>3</v>
      </c>
      <c r="BF6" s="14">
        <v>4</v>
      </c>
      <c r="BG6" s="14">
        <v>5</v>
      </c>
      <c r="BH6" s="14">
        <v>6</v>
      </c>
      <c r="BI6" s="14">
        <v>7</v>
      </c>
      <c r="BJ6" s="14">
        <v>8</v>
      </c>
      <c r="BK6" s="14">
        <v>9</v>
      </c>
      <c r="BL6" s="14">
        <v>10</v>
      </c>
      <c r="BM6" s="14">
        <v>11</v>
      </c>
      <c r="BN6" s="14">
        <v>12</v>
      </c>
      <c r="BO6" s="14">
        <v>13</v>
      </c>
      <c r="BP6" s="14">
        <v>14</v>
      </c>
      <c r="BQ6" s="14">
        <v>15</v>
      </c>
      <c r="BR6" s="14">
        <v>16</v>
      </c>
      <c r="BS6" s="14">
        <v>17</v>
      </c>
      <c r="BT6" s="14">
        <v>18</v>
      </c>
      <c r="BU6" s="14">
        <v>19</v>
      </c>
      <c r="BV6" s="14">
        <v>20</v>
      </c>
      <c r="BW6" s="14">
        <v>21</v>
      </c>
      <c r="BX6" s="14">
        <v>22</v>
      </c>
      <c r="BY6" s="14">
        <v>23</v>
      </c>
      <c r="BZ6" s="14">
        <v>24</v>
      </c>
      <c r="CA6" s="14">
        <v>25</v>
      </c>
      <c r="CB6" s="14">
        <v>26</v>
      </c>
      <c r="CC6" s="14">
        <v>27</v>
      </c>
      <c r="CD6" s="14">
        <v>28</v>
      </c>
      <c r="CE6" s="14">
        <v>29</v>
      </c>
      <c r="CF6" s="14">
        <v>30</v>
      </c>
      <c r="CG6" s="14">
        <v>31</v>
      </c>
      <c r="CH6" s="14">
        <v>32</v>
      </c>
      <c r="CI6" s="14">
        <v>33</v>
      </c>
      <c r="CJ6" s="14">
        <v>34</v>
      </c>
      <c r="CK6" s="14">
        <v>35</v>
      </c>
      <c r="CL6" s="14">
        <v>36</v>
      </c>
      <c r="CM6" s="14">
        <v>37</v>
      </c>
      <c r="CN6" s="14">
        <v>38</v>
      </c>
      <c r="CO6" s="14">
        <v>39</v>
      </c>
      <c r="CP6" s="14">
        <v>40</v>
      </c>
      <c r="CQ6" s="14">
        <v>41</v>
      </c>
      <c r="CR6" s="14">
        <v>42</v>
      </c>
      <c r="CS6" s="15">
        <v>43</v>
      </c>
      <c r="CT6" s="337"/>
    </row>
    <row r="7" spans="1:98" ht="21.75" thickBot="1">
      <c r="A7" s="5" t="s">
        <v>68</v>
      </c>
      <c r="B7" s="5" t="s">
        <v>69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.75" thickBot="1">
      <c r="A8" s="26" t="s">
        <v>10</v>
      </c>
      <c r="B8" s="27" t="s">
        <v>11</v>
      </c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1"/>
    </row>
    <row r="9" spans="1:98" ht="15.75" thickBot="1">
      <c r="A9" s="26" t="s">
        <v>12</v>
      </c>
      <c r="B9" s="27" t="s">
        <v>13</v>
      </c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1"/>
    </row>
    <row r="10" spans="1:98" ht="15.75" thickBot="1">
      <c r="A10" s="26" t="s">
        <v>14</v>
      </c>
      <c r="B10" s="28" t="s">
        <v>83</v>
      </c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1"/>
    </row>
    <row r="11" spans="1:98" ht="15.75" thickBot="1">
      <c r="A11" s="26" t="s">
        <v>15</v>
      </c>
      <c r="B11" s="27" t="s">
        <v>84</v>
      </c>
      <c r="C11" s="2"/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1"/>
    </row>
    <row r="12" spans="1:98" ht="15.75" thickBot="1">
      <c r="A12" s="26" t="s">
        <v>16</v>
      </c>
      <c r="B12" s="27" t="s">
        <v>85</v>
      </c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1"/>
    </row>
    <row r="13" spans="1:98" ht="15.75" thickBot="1">
      <c r="A13" s="26" t="s">
        <v>17</v>
      </c>
      <c r="B13" s="28" t="s">
        <v>86</v>
      </c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1"/>
    </row>
    <row r="14" spans="1:98" ht="15.75" thickBot="1">
      <c r="A14" s="26" t="s">
        <v>19</v>
      </c>
      <c r="B14" s="28" t="s">
        <v>87</v>
      </c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1"/>
    </row>
    <row r="15" spans="1:98" ht="15.75" thickBot="1">
      <c r="A15" s="26" t="s">
        <v>21</v>
      </c>
      <c r="B15" s="27" t="s">
        <v>88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1"/>
    </row>
    <row r="16" spans="1:98" ht="15.75" thickBot="1">
      <c r="A16" s="26" t="s">
        <v>22</v>
      </c>
      <c r="B16" s="29" t="s">
        <v>89</v>
      </c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1"/>
    </row>
    <row r="17" spans="1:98" ht="15.75" thickBot="1">
      <c r="A17" s="26" t="s">
        <v>23</v>
      </c>
      <c r="B17" s="29" t="s">
        <v>90</v>
      </c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1"/>
    </row>
    <row r="18" spans="1:98" ht="15.75" thickBot="1">
      <c r="A18" s="26" t="s">
        <v>24</v>
      </c>
      <c r="B18" s="29" t="s">
        <v>91</v>
      </c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1"/>
    </row>
    <row r="19" spans="1:98" ht="24.75" thickBot="1">
      <c r="A19" s="26" t="s">
        <v>25</v>
      </c>
      <c r="B19" s="30" t="s">
        <v>18</v>
      </c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1"/>
    </row>
    <row r="20" spans="1:98" ht="48.75" thickBot="1">
      <c r="A20" s="31" t="s">
        <v>92</v>
      </c>
      <c r="B20" s="30" t="s">
        <v>20</v>
      </c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1"/>
    </row>
    <row r="21" spans="1:98" ht="15.75" thickBot="1">
      <c r="A21" s="31"/>
      <c r="B21" s="29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1"/>
    </row>
    <row r="22" spans="1:98" ht="15.75" thickBot="1">
      <c r="A22" s="31"/>
      <c r="B22" s="29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1"/>
    </row>
    <row r="23" spans="1:98" ht="36.75" thickBot="1">
      <c r="A23" s="32" t="s">
        <v>68</v>
      </c>
      <c r="B23" s="32" t="s">
        <v>69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.75" thickBot="1">
      <c r="A24" s="31" t="s">
        <v>73</v>
      </c>
      <c r="B24" s="31" t="s">
        <v>74</v>
      </c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1"/>
    </row>
    <row r="25" spans="1:98" ht="36.75" thickBot="1">
      <c r="A25" s="31" t="s">
        <v>75</v>
      </c>
      <c r="B25" s="31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1"/>
    </row>
    <row r="26" spans="1:98" ht="24.75" thickBot="1">
      <c r="A26" s="31" t="s">
        <v>76</v>
      </c>
      <c r="B26" s="31" t="s">
        <v>77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1"/>
    </row>
    <row r="27" spans="1:98" ht="24.75" thickBot="1">
      <c r="A27" s="31" t="s">
        <v>78</v>
      </c>
      <c r="B27" s="31" t="s">
        <v>18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1"/>
    </row>
    <row r="28" spans="1:98" ht="60.75" thickBot="1">
      <c r="A28" s="31" t="s">
        <v>79</v>
      </c>
      <c r="B28" s="33" t="s">
        <v>80</v>
      </c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1"/>
    </row>
    <row r="29" spans="1:98" ht="48.75" thickBot="1">
      <c r="A29" s="31" t="s">
        <v>81</v>
      </c>
      <c r="B29" s="33" t="s">
        <v>82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1"/>
    </row>
    <row r="30" spans="1:98" ht="36.75" thickBot="1">
      <c r="A30" s="32" t="s">
        <v>28</v>
      </c>
      <c r="B30" s="32" t="s">
        <v>29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.75" thickBot="1">
      <c r="A31" s="34" t="s">
        <v>31</v>
      </c>
      <c r="B31" s="29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4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1"/>
    </row>
    <row r="32" spans="1:98" ht="15.75" thickBot="1">
      <c r="A32" s="34" t="s">
        <v>32</v>
      </c>
      <c r="B32" s="29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4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1"/>
    </row>
    <row r="33" spans="1:98" ht="15.75" thickBot="1">
      <c r="A33" s="34" t="s">
        <v>33</v>
      </c>
      <c r="B33" s="29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4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1"/>
    </row>
    <row r="34" spans="1:98" ht="15.75" thickBot="1">
      <c r="A34" s="34" t="s">
        <v>34</v>
      </c>
      <c r="B34" s="29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4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1"/>
    </row>
    <row r="35" spans="1:98" ht="15.75" thickBot="1">
      <c r="A35" s="34" t="s">
        <v>61</v>
      </c>
      <c r="B35" s="29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4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1"/>
    </row>
    <row r="36" spans="1:98" ht="15.75" thickBot="1">
      <c r="A36" s="34" t="s">
        <v>35</v>
      </c>
      <c r="B36" s="29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4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1"/>
    </row>
    <row r="37" spans="1:98" ht="15.75" thickBot="1">
      <c r="A37" s="32" t="s">
        <v>37</v>
      </c>
      <c r="B37" s="35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8"/>
      <c r="AE37" s="7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5"/>
    </row>
    <row r="38" spans="1:98" ht="24.75" thickBot="1">
      <c r="A38" s="34" t="s">
        <v>38</v>
      </c>
      <c r="B38" s="29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4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1"/>
    </row>
    <row r="39" spans="1:98" ht="24.75" thickBot="1">
      <c r="A39" s="34" t="s">
        <v>39</v>
      </c>
      <c r="B39" s="29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4"/>
      <c r="O39" s="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1"/>
    </row>
    <row r="40" spans="1:98" ht="24.75" thickBot="1">
      <c r="A40" s="34" t="s">
        <v>40</v>
      </c>
      <c r="B40" s="29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4"/>
      <c r="O40" s="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1"/>
    </row>
    <row r="41" spans="1:98" ht="24.75" thickBot="1">
      <c r="A41" s="34" t="s">
        <v>41</v>
      </c>
      <c r="B41" s="29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4"/>
      <c r="O41" s="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1"/>
    </row>
    <row r="42" spans="1:98" ht="15.75" thickBot="1">
      <c r="A42" s="34" t="s">
        <v>42</v>
      </c>
      <c r="B42" s="29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4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1"/>
    </row>
    <row r="43" spans="1:98" ht="15.75" thickBot="1">
      <c r="A43" s="34" t="s">
        <v>43</v>
      </c>
      <c r="B43" s="29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4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1"/>
    </row>
    <row r="44" spans="1:98" ht="15.75" thickBot="1">
      <c r="A44" s="35" t="s">
        <v>44</v>
      </c>
      <c r="B44" s="35"/>
      <c r="C44" s="19"/>
      <c r="D44" s="19"/>
      <c r="E44" s="19"/>
      <c r="F44" s="19"/>
      <c r="G44" s="19"/>
      <c r="H44" s="19"/>
      <c r="I44" s="19"/>
      <c r="J44" s="19"/>
      <c r="K44" s="20"/>
      <c r="L44" s="20"/>
      <c r="M44" s="20"/>
      <c r="N44" s="20"/>
      <c r="O44" s="19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1"/>
      <c r="AE44" s="20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5"/>
    </row>
    <row r="45" spans="1:98" ht="15.75" thickBot="1">
      <c r="A45" s="34" t="s">
        <v>70</v>
      </c>
      <c r="B45" s="36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1"/>
    </row>
    <row r="46" spans="1:98" ht="15.75" thickBot="1">
      <c r="A46" s="34" t="s">
        <v>70</v>
      </c>
      <c r="B46" s="36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1"/>
    </row>
    <row r="47" spans="1:98" ht="15.75" thickBot="1">
      <c r="A47" s="34" t="s">
        <v>70</v>
      </c>
      <c r="B47" s="36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1"/>
    </row>
    <row r="48" spans="1:98" ht="15.75" thickBot="1">
      <c r="A48" s="34" t="s">
        <v>45</v>
      </c>
      <c r="B48" s="36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1"/>
    </row>
    <row r="49" spans="1:98" ht="15.75" thickBot="1">
      <c r="A49" s="34" t="s">
        <v>46</v>
      </c>
      <c r="B49" s="36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1"/>
    </row>
    <row r="50" spans="1:98" ht="36.75" thickBot="1">
      <c r="A50" s="37" t="s">
        <v>47</v>
      </c>
      <c r="B50" s="38" t="s">
        <v>60</v>
      </c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8"/>
      <c r="AE50" s="7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5"/>
    </row>
    <row r="51" spans="1:98" ht="15.75" thickBot="1">
      <c r="A51" s="34" t="s">
        <v>48</v>
      </c>
      <c r="B51" s="36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1"/>
    </row>
    <row r="52" spans="1:98" ht="15.75" thickBot="1">
      <c r="A52" s="34" t="s">
        <v>48</v>
      </c>
      <c r="B52" s="36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1"/>
    </row>
    <row r="53" spans="1:98" ht="15.75" thickBot="1">
      <c r="A53" s="34" t="s">
        <v>48</v>
      </c>
      <c r="B53" s="36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3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1"/>
    </row>
    <row r="54" spans="1:98" ht="15.75" thickBot="1">
      <c r="A54" s="34" t="s">
        <v>48</v>
      </c>
      <c r="B54" s="29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1"/>
    </row>
    <row r="55" spans="1:98" ht="15.75" thickBot="1">
      <c r="A55" s="39" t="s">
        <v>49</v>
      </c>
      <c r="B55" s="3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5"/>
    </row>
    <row r="56" spans="1:98" ht="15.75" thickBot="1">
      <c r="A56" s="34" t="s">
        <v>71</v>
      </c>
      <c r="B56" s="3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1"/>
    </row>
    <row r="57" spans="1:98" ht="15.75" thickBot="1">
      <c r="A57" s="34" t="s">
        <v>72</v>
      </c>
      <c r="B57" s="36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1"/>
    </row>
    <row r="58" spans="1:98" ht="15.75" thickBot="1">
      <c r="A58" s="34" t="s">
        <v>72</v>
      </c>
      <c r="B58" s="36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1"/>
    </row>
    <row r="59" spans="1:98" ht="15.75" thickBot="1">
      <c r="A59" s="34" t="s">
        <v>50</v>
      </c>
      <c r="B59" s="36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1"/>
    </row>
    <row r="60" spans="1:98" ht="15.75" thickBot="1">
      <c r="A60" s="34" t="s">
        <v>51</v>
      </c>
      <c r="B60" s="36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1"/>
    </row>
    <row r="61" spans="1:98" ht="15.75" thickBot="1">
      <c r="A61" s="39" t="s">
        <v>52</v>
      </c>
      <c r="B61" s="3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5"/>
    </row>
    <row r="62" spans="1:98" ht="15.75" thickBot="1">
      <c r="A62" s="34" t="s">
        <v>71</v>
      </c>
      <c r="B62" s="36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1"/>
    </row>
    <row r="63" spans="1:98" ht="15.75" thickBot="1">
      <c r="A63" s="34" t="s">
        <v>72</v>
      </c>
      <c r="B63" s="36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1"/>
    </row>
    <row r="64" spans="1:98" ht="15.75" thickBot="1">
      <c r="A64" s="34" t="s">
        <v>53</v>
      </c>
      <c r="B64" s="36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1"/>
    </row>
    <row r="65" spans="1:98" ht="15.75" thickBot="1">
      <c r="A65" s="34" t="s">
        <v>54</v>
      </c>
      <c r="B65" s="36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1"/>
    </row>
    <row r="66" spans="1:98" ht="36.75" thickBot="1">
      <c r="A66" s="39" t="s">
        <v>55</v>
      </c>
      <c r="B66" s="38" t="s">
        <v>60</v>
      </c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6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5"/>
    </row>
    <row r="67" spans="1:98" ht="15.75" thickBot="1">
      <c r="A67" s="34" t="s">
        <v>48</v>
      </c>
      <c r="B67" s="36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3"/>
      <c r="O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1"/>
    </row>
    <row r="68" spans="1:98" ht="15.75" thickBot="1">
      <c r="A68" s="34" t="s">
        <v>48</v>
      </c>
      <c r="B68" s="36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1"/>
    </row>
    <row r="69" spans="1:98" ht="15.75" thickBot="1">
      <c r="A69" s="39" t="s">
        <v>52</v>
      </c>
      <c r="B69" s="3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5"/>
    </row>
    <row r="70" spans="1:98" ht="15.75" thickBot="1">
      <c r="A70" s="34" t="s">
        <v>72</v>
      </c>
      <c r="B70" s="36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1"/>
    </row>
    <row r="71" spans="1:98" ht="15.75" thickBot="1">
      <c r="A71" s="34" t="s">
        <v>72</v>
      </c>
      <c r="B71" s="36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3"/>
      <c r="O71" s="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1"/>
    </row>
    <row r="72" spans="1:98" ht="15.75" thickBot="1">
      <c r="A72" s="34" t="s">
        <v>53</v>
      </c>
      <c r="B72" s="36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3"/>
      <c r="O72" s="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1"/>
    </row>
    <row r="73" spans="1:98" ht="15.75" thickBot="1">
      <c r="A73" s="34" t="s">
        <v>54</v>
      </c>
      <c r="B73" s="36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3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1"/>
    </row>
    <row r="74" spans="1:98" ht="36.75" thickBot="1">
      <c r="A74" s="40" t="s">
        <v>56</v>
      </c>
      <c r="B74" s="40" t="s">
        <v>57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5"/>
    </row>
    <row r="75" spans="1:98" ht="24.75" thickBot="1">
      <c r="A75" s="41"/>
      <c r="B75" s="41" t="s">
        <v>65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</row>
  </sheetData>
  <sheetProtection/>
  <protectedRanges>
    <protectedRange sqref="A45:A49" name="Диапазон3_1_1_1"/>
    <protectedRange sqref="A51:A59 A67:A68" name="Диапазон3_5_1_1"/>
    <protectedRange sqref="A60:A65 A69:A73" name="Диапазон3_6_1_1"/>
  </protectedRanges>
  <mergeCells count="31">
    <mergeCell ref="AJ2:AM2"/>
    <mergeCell ref="BD2:BF2"/>
    <mergeCell ref="D2:F2"/>
    <mergeCell ref="CR2:CS2"/>
    <mergeCell ref="CJ2:CL2"/>
    <mergeCell ref="CT1:CT6"/>
    <mergeCell ref="A1:CS1"/>
    <mergeCell ref="AO2:AR2"/>
    <mergeCell ref="AY2:BB2"/>
    <mergeCell ref="BT2:BV2"/>
    <mergeCell ref="AB2:AD2"/>
    <mergeCell ref="C3:AS3"/>
    <mergeCell ref="BP2:BR2"/>
    <mergeCell ref="C5:AS5"/>
    <mergeCell ref="BL2:BN2"/>
    <mergeCell ref="AT2:AW2"/>
    <mergeCell ref="BC5:CS5"/>
    <mergeCell ref="CB2:CD2"/>
    <mergeCell ref="CN2:CP2"/>
    <mergeCell ref="BH2:BJ2"/>
    <mergeCell ref="BC3:CS3"/>
    <mergeCell ref="T2:V2"/>
    <mergeCell ref="CF2:CH2"/>
    <mergeCell ref="AF2:AH2"/>
    <mergeCell ref="BX2:BZ2"/>
    <mergeCell ref="A2:A6"/>
    <mergeCell ref="P2:R2"/>
    <mergeCell ref="X2:Z2"/>
    <mergeCell ref="L2:N2"/>
    <mergeCell ref="H2:J2"/>
    <mergeCell ref="B2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1"/>
  <sheetViews>
    <sheetView tabSelected="1" view="pageBreakPreview" zoomScale="70" zoomScaleNormal="75" zoomScaleSheetLayoutView="70" zoomScalePageLayoutView="0" workbookViewId="0" topLeftCell="A64">
      <selection activeCell="G63" sqref="G63"/>
    </sheetView>
  </sheetViews>
  <sheetFormatPr defaultColWidth="9.140625" defaultRowHeight="15"/>
  <cols>
    <col min="1" max="1" width="11.8515625" style="154" customWidth="1"/>
    <col min="2" max="2" width="50.00390625" style="139" customWidth="1"/>
    <col min="3" max="3" width="14.00390625" style="139" customWidth="1"/>
    <col min="4" max="4" width="11.00390625" style="139" customWidth="1"/>
    <col min="5" max="11" width="9.140625" style="139" customWidth="1"/>
    <col min="12" max="12" width="8.7109375" style="139" customWidth="1"/>
    <col min="13" max="13" width="10.28125" style="139" bestFit="1" customWidth="1"/>
    <col min="14" max="14" width="9.140625" style="139" customWidth="1"/>
    <col min="15" max="15" width="9.28125" style="139" bestFit="1" customWidth="1"/>
    <col min="16" max="16384" width="9.140625" style="139" customWidth="1"/>
  </cols>
  <sheetData>
    <row r="2" spans="1:20" ht="25.5" customHeight="1">
      <c r="A2" s="349" t="s">
        <v>229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20" ht="25.5" customHeight="1">
      <c r="A3" s="349" t="s">
        <v>230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</row>
    <row r="4" spans="1:20" ht="25.5" customHeight="1">
      <c r="A4" s="349" t="s">
        <v>231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</row>
    <row r="5" spans="1:20" ht="25.5" customHeight="1" thickBot="1">
      <c r="A5" s="350" t="s">
        <v>258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</row>
    <row r="6" spans="1:20" ht="29.25" customHeight="1" thickBot="1">
      <c r="A6" s="353" t="s">
        <v>0</v>
      </c>
      <c r="B6" s="353" t="s">
        <v>1</v>
      </c>
      <c r="C6" s="355" t="s">
        <v>222</v>
      </c>
      <c r="D6" s="357" t="s">
        <v>2</v>
      </c>
      <c r="E6" s="343" t="s">
        <v>63</v>
      </c>
      <c r="F6" s="345" t="s">
        <v>3</v>
      </c>
      <c r="G6" s="345"/>
      <c r="H6" s="345"/>
      <c r="I6" s="345"/>
      <c r="J6" s="345"/>
      <c r="K6" s="345"/>
      <c r="L6" s="346" t="s">
        <v>223</v>
      </c>
      <c r="M6" s="366" t="s">
        <v>210</v>
      </c>
      <c r="N6" s="367"/>
      <c r="O6" s="367"/>
      <c r="P6" s="367"/>
      <c r="Q6" s="367"/>
      <c r="R6" s="367"/>
      <c r="S6" s="367"/>
      <c r="T6" s="368"/>
    </row>
    <row r="7" spans="1:20" ht="15.75" customHeight="1" thickBot="1">
      <c r="A7" s="354"/>
      <c r="B7" s="354"/>
      <c r="C7" s="356"/>
      <c r="D7" s="358"/>
      <c r="E7" s="344"/>
      <c r="F7" s="348" t="s">
        <v>4</v>
      </c>
      <c r="G7" s="348" t="s">
        <v>5</v>
      </c>
      <c r="H7" s="359" t="s">
        <v>224</v>
      </c>
      <c r="I7" s="359" t="s">
        <v>6</v>
      </c>
      <c r="J7" s="348" t="s">
        <v>7</v>
      </c>
      <c r="K7" s="348" t="s">
        <v>8</v>
      </c>
      <c r="L7" s="347"/>
      <c r="M7" s="364" t="s">
        <v>211</v>
      </c>
      <c r="N7" s="365"/>
      <c r="O7" s="371" t="s">
        <v>212</v>
      </c>
      <c r="P7" s="372"/>
      <c r="Q7" s="341" t="s">
        <v>213</v>
      </c>
      <c r="R7" s="342"/>
      <c r="S7" s="369" t="s">
        <v>225</v>
      </c>
      <c r="T7" s="370"/>
    </row>
    <row r="8" spans="1:20" ht="15.75" customHeight="1" thickBot="1">
      <c r="A8" s="354"/>
      <c r="B8" s="354"/>
      <c r="C8" s="356"/>
      <c r="D8" s="358"/>
      <c r="E8" s="344"/>
      <c r="F8" s="348"/>
      <c r="G8" s="348"/>
      <c r="H8" s="348"/>
      <c r="I8" s="348"/>
      <c r="J8" s="348"/>
      <c r="K8" s="348"/>
      <c r="L8" s="347"/>
      <c r="M8" s="195" t="s">
        <v>214</v>
      </c>
      <c r="N8" s="195" t="s">
        <v>215</v>
      </c>
      <c r="O8" s="217" t="s">
        <v>216</v>
      </c>
      <c r="P8" s="217" t="s">
        <v>217</v>
      </c>
      <c r="Q8" s="220" t="s">
        <v>218</v>
      </c>
      <c r="R8" s="220" t="s">
        <v>219</v>
      </c>
      <c r="S8" s="295" t="s">
        <v>221</v>
      </c>
      <c r="T8" s="295" t="s">
        <v>226</v>
      </c>
    </row>
    <row r="9" spans="1:20" ht="41.25" customHeight="1" thickBot="1">
      <c r="A9" s="354"/>
      <c r="B9" s="354"/>
      <c r="C9" s="356"/>
      <c r="D9" s="358"/>
      <c r="E9" s="344"/>
      <c r="F9" s="348"/>
      <c r="G9" s="348"/>
      <c r="H9" s="348"/>
      <c r="I9" s="348"/>
      <c r="J9" s="348"/>
      <c r="K9" s="348"/>
      <c r="L9" s="347"/>
      <c r="M9" s="195">
        <v>17</v>
      </c>
      <c r="N9" s="195">
        <v>24</v>
      </c>
      <c r="O9" s="217">
        <v>17</v>
      </c>
      <c r="P9" s="217">
        <v>24</v>
      </c>
      <c r="Q9" s="220">
        <v>17</v>
      </c>
      <c r="R9" s="220">
        <v>24</v>
      </c>
      <c r="S9" s="295">
        <v>17</v>
      </c>
      <c r="T9" s="295">
        <v>6</v>
      </c>
    </row>
    <row r="10" spans="1:20" ht="23.25" customHeight="1" thickBot="1">
      <c r="A10" s="354"/>
      <c r="B10" s="354"/>
      <c r="C10" s="356"/>
      <c r="D10" s="358"/>
      <c r="E10" s="344"/>
      <c r="F10" s="343"/>
      <c r="G10" s="343"/>
      <c r="H10" s="343"/>
      <c r="I10" s="343"/>
      <c r="J10" s="343"/>
      <c r="K10" s="343"/>
      <c r="L10" s="347"/>
      <c r="M10" s="225" t="s">
        <v>220</v>
      </c>
      <c r="N10" s="226" t="s">
        <v>220</v>
      </c>
      <c r="O10" s="217" t="s">
        <v>220</v>
      </c>
      <c r="P10" s="229" t="s">
        <v>220</v>
      </c>
      <c r="Q10" s="220" t="s">
        <v>220</v>
      </c>
      <c r="R10" s="220" t="s">
        <v>220</v>
      </c>
      <c r="S10" s="295" t="s">
        <v>220</v>
      </c>
      <c r="T10" s="295" t="s">
        <v>220</v>
      </c>
    </row>
    <row r="11" spans="1:20" ht="15.75" thickBo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10</v>
      </c>
      <c r="L11" s="42">
        <v>11</v>
      </c>
      <c r="M11" s="195">
        <v>12</v>
      </c>
      <c r="N11" s="227">
        <v>13</v>
      </c>
      <c r="O11" s="217">
        <v>14</v>
      </c>
      <c r="P11" s="229">
        <v>15</v>
      </c>
      <c r="Q11" s="220">
        <v>16</v>
      </c>
      <c r="R11" s="220">
        <v>17</v>
      </c>
      <c r="S11" s="295">
        <v>18</v>
      </c>
      <c r="T11" s="295">
        <v>19</v>
      </c>
    </row>
    <row r="12" spans="1:20" ht="15.75" thickBot="1">
      <c r="A12" s="18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82"/>
      <c r="M12" s="230"/>
      <c r="N12" s="231"/>
      <c r="O12" s="232"/>
      <c r="P12" s="233"/>
      <c r="Q12" s="221"/>
      <c r="R12" s="222"/>
      <c r="S12" s="296"/>
      <c r="T12" s="297"/>
    </row>
    <row r="13" spans="1:21" ht="15.75" customHeight="1" thickBot="1">
      <c r="A13" s="362" t="s">
        <v>9</v>
      </c>
      <c r="B13" s="363"/>
      <c r="C13" s="67"/>
      <c r="D13" s="267"/>
      <c r="E13" s="267"/>
      <c r="F13" s="267"/>
      <c r="G13" s="267"/>
      <c r="H13" s="267"/>
      <c r="I13" s="267"/>
      <c r="J13" s="267"/>
      <c r="K13" s="267"/>
      <c r="L13" s="209"/>
      <c r="M13" s="215"/>
      <c r="N13" s="216"/>
      <c r="O13" s="218"/>
      <c r="P13" s="219"/>
      <c r="Q13" s="223"/>
      <c r="R13" s="224"/>
      <c r="S13" s="298"/>
      <c r="T13" s="299"/>
      <c r="U13" s="139">
        <v>1476</v>
      </c>
    </row>
    <row r="14" spans="1:20" ht="15.75" customHeight="1" thickBot="1">
      <c r="A14" s="179" t="s">
        <v>202</v>
      </c>
      <c r="B14" s="180" t="s">
        <v>203</v>
      </c>
      <c r="C14" s="67"/>
      <c r="D14" s="228">
        <f ca="1">IF(CELL("содержимое",U13)=1476,1476,"ошибка, значение не равно 1476")</f>
        <v>1476</v>
      </c>
      <c r="E14" s="265">
        <f aca="true" t="shared" si="0" ref="E14:K14">SUM(E16:E32)</f>
        <v>272</v>
      </c>
      <c r="F14" s="265">
        <f t="shared" si="0"/>
        <v>692</v>
      </c>
      <c r="G14" s="265">
        <f t="shared" si="0"/>
        <v>744</v>
      </c>
      <c r="H14" s="265">
        <f t="shared" si="0"/>
        <v>0</v>
      </c>
      <c r="I14" s="265">
        <f t="shared" si="0"/>
        <v>0</v>
      </c>
      <c r="J14" s="265">
        <f t="shared" si="0"/>
        <v>0</v>
      </c>
      <c r="K14" s="265">
        <f t="shared" si="0"/>
        <v>40</v>
      </c>
      <c r="L14" s="266"/>
      <c r="M14" s="234"/>
      <c r="N14" s="235"/>
      <c r="O14" s="236"/>
      <c r="P14" s="237"/>
      <c r="Q14" s="238"/>
      <c r="R14" s="239"/>
      <c r="S14" s="300"/>
      <c r="T14" s="299"/>
    </row>
    <row r="15" spans="1:20" ht="15.75" customHeight="1" thickBot="1">
      <c r="A15" s="360" t="s">
        <v>206</v>
      </c>
      <c r="B15" s="361"/>
      <c r="C15" s="281"/>
      <c r="D15" s="268"/>
      <c r="E15" s="267"/>
      <c r="F15" s="267"/>
      <c r="G15" s="267"/>
      <c r="H15" s="267"/>
      <c r="I15" s="267"/>
      <c r="J15" s="267"/>
      <c r="K15" s="267"/>
      <c r="L15" s="209"/>
      <c r="M15" s="234"/>
      <c r="N15" s="235"/>
      <c r="O15" s="236"/>
      <c r="P15" s="237"/>
      <c r="Q15" s="238"/>
      <c r="R15" s="239"/>
      <c r="S15" s="300"/>
      <c r="T15" s="299"/>
    </row>
    <row r="16" spans="1:20" ht="15.75" thickBot="1">
      <c r="A16" s="122" t="s">
        <v>189</v>
      </c>
      <c r="B16" s="68" t="s">
        <v>11</v>
      </c>
      <c r="C16" s="281" t="s">
        <v>234</v>
      </c>
      <c r="D16" s="267">
        <f>F16+G16+K16</f>
        <v>72</v>
      </c>
      <c r="E16" s="267">
        <v>6</v>
      </c>
      <c r="F16" s="267">
        <v>30</v>
      </c>
      <c r="G16" s="267">
        <v>36</v>
      </c>
      <c r="H16" s="267"/>
      <c r="I16" s="267"/>
      <c r="J16" s="267"/>
      <c r="K16" s="267">
        <v>6</v>
      </c>
      <c r="L16" s="209">
        <v>1</v>
      </c>
      <c r="M16" s="234">
        <v>34</v>
      </c>
      <c r="N16" s="235">
        <v>38</v>
      </c>
      <c r="O16" s="236"/>
      <c r="P16" s="237"/>
      <c r="Q16" s="238"/>
      <c r="R16" s="239"/>
      <c r="S16" s="300"/>
      <c r="T16" s="301"/>
    </row>
    <row r="17" spans="1:20" ht="15.75" thickBot="1">
      <c r="A17" s="122" t="s">
        <v>190</v>
      </c>
      <c r="B17" s="68" t="s">
        <v>13</v>
      </c>
      <c r="C17" s="282" t="s">
        <v>235</v>
      </c>
      <c r="D17" s="267">
        <f aca="true" t="shared" si="1" ref="D17:D32">F17+G17+K17</f>
        <v>108</v>
      </c>
      <c r="E17" s="267">
        <v>14</v>
      </c>
      <c r="F17" s="267">
        <v>48</v>
      </c>
      <c r="G17" s="267">
        <v>58</v>
      </c>
      <c r="H17" s="267"/>
      <c r="I17" s="267"/>
      <c r="J17" s="267"/>
      <c r="K17" s="267">
        <v>2</v>
      </c>
      <c r="L17" s="209">
        <v>1</v>
      </c>
      <c r="M17" s="234">
        <v>34</v>
      </c>
      <c r="N17" s="235">
        <v>74</v>
      </c>
      <c r="O17" s="236"/>
      <c r="P17" s="237"/>
      <c r="Q17" s="238"/>
      <c r="R17" s="239"/>
      <c r="S17" s="300"/>
      <c r="T17" s="301"/>
    </row>
    <row r="18" spans="1:20" ht="15.75" thickBot="1">
      <c r="A18" s="122" t="s">
        <v>191</v>
      </c>
      <c r="B18" s="68" t="s">
        <v>140</v>
      </c>
      <c r="C18" s="281" t="s">
        <v>234</v>
      </c>
      <c r="D18" s="267">
        <f t="shared" si="1"/>
        <v>324</v>
      </c>
      <c r="E18" s="267">
        <v>26</v>
      </c>
      <c r="F18" s="267">
        <v>174</v>
      </c>
      <c r="G18" s="267">
        <v>144</v>
      </c>
      <c r="H18" s="267"/>
      <c r="I18" s="267"/>
      <c r="J18" s="267"/>
      <c r="K18" s="267">
        <v>6</v>
      </c>
      <c r="L18" s="209">
        <v>1</v>
      </c>
      <c r="M18" s="234">
        <v>136</v>
      </c>
      <c r="N18" s="235">
        <v>188</v>
      </c>
      <c r="O18" s="236"/>
      <c r="P18" s="237"/>
      <c r="Q18" s="238"/>
      <c r="R18" s="239"/>
      <c r="S18" s="300"/>
      <c r="T18" s="301"/>
    </row>
    <row r="19" spans="1:20" ht="15.75" thickBot="1">
      <c r="A19" s="122" t="s">
        <v>192</v>
      </c>
      <c r="B19" s="68" t="s">
        <v>84</v>
      </c>
      <c r="C19" s="282" t="s">
        <v>235</v>
      </c>
      <c r="D19" s="267">
        <f>F19+G19+K19</f>
        <v>72</v>
      </c>
      <c r="E19" s="267">
        <v>34</v>
      </c>
      <c r="F19" s="267">
        <v>0</v>
      </c>
      <c r="G19" s="267">
        <v>70</v>
      </c>
      <c r="H19" s="267"/>
      <c r="I19" s="267"/>
      <c r="J19" s="267"/>
      <c r="K19" s="267">
        <v>2</v>
      </c>
      <c r="L19" s="209">
        <v>2</v>
      </c>
      <c r="M19" s="234"/>
      <c r="N19" s="235"/>
      <c r="O19" s="236">
        <v>34</v>
      </c>
      <c r="P19" s="237">
        <v>38</v>
      </c>
      <c r="Q19" s="238"/>
      <c r="R19" s="239"/>
      <c r="S19" s="300"/>
      <c r="T19" s="301"/>
    </row>
    <row r="20" spans="1:20" ht="15.75" thickBot="1">
      <c r="A20" s="122" t="s">
        <v>193</v>
      </c>
      <c r="B20" s="68" t="s">
        <v>85</v>
      </c>
      <c r="C20" s="282" t="s">
        <v>235</v>
      </c>
      <c r="D20" s="267">
        <f t="shared" si="1"/>
        <v>108</v>
      </c>
      <c r="E20" s="267">
        <v>32</v>
      </c>
      <c r="F20" s="267">
        <v>40</v>
      </c>
      <c r="G20" s="267">
        <v>66</v>
      </c>
      <c r="H20" s="267"/>
      <c r="I20" s="267"/>
      <c r="J20" s="267"/>
      <c r="K20" s="267">
        <v>2</v>
      </c>
      <c r="L20" s="209">
        <v>1</v>
      </c>
      <c r="M20" s="234">
        <v>66</v>
      </c>
      <c r="N20" s="235">
        <v>42</v>
      </c>
      <c r="O20" s="236"/>
      <c r="P20" s="237"/>
      <c r="Q20" s="238"/>
      <c r="R20" s="239"/>
      <c r="S20" s="300"/>
      <c r="T20" s="301"/>
    </row>
    <row r="21" spans="1:20" ht="15.75" thickBot="1">
      <c r="A21" s="122" t="s">
        <v>194</v>
      </c>
      <c r="B21" s="68" t="s">
        <v>86</v>
      </c>
      <c r="C21" s="282" t="s">
        <v>245</v>
      </c>
      <c r="D21" s="267">
        <f t="shared" si="1"/>
        <v>180</v>
      </c>
      <c r="E21" s="267">
        <v>24</v>
      </c>
      <c r="F21" s="267">
        <v>130</v>
      </c>
      <c r="G21" s="267">
        <v>44</v>
      </c>
      <c r="H21" s="267"/>
      <c r="I21" s="267"/>
      <c r="J21" s="267"/>
      <c r="K21" s="267">
        <v>6</v>
      </c>
      <c r="L21" s="209">
        <v>1.2</v>
      </c>
      <c r="M21" s="240">
        <v>34</v>
      </c>
      <c r="N21" s="235">
        <v>74</v>
      </c>
      <c r="O21" s="241">
        <v>72</v>
      </c>
      <c r="P21" s="237"/>
      <c r="Q21" s="238"/>
      <c r="R21" s="239"/>
      <c r="S21" s="300"/>
      <c r="T21" s="301"/>
    </row>
    <row r="22" spans="1:20" ht="15.75" thickBot="1">
      <c r="A22" s="122" t="s">
        <v>195</v>
      </c>
      <c r="B22" s="68" t="s">
        <v>87</v>
      </c>
      <c r="C22" s="282" t="s">
        <v>235</v>
      </c>
      <c r="D22" s="267">
        <f t="shared" si="1"/>
        <v>72</v>
      </c>
      <c r="E22" s="267">
        <v>18</v>
      </c>
      <c r="F22" s="267">
        <v>34</v>
      </c>
      <c r="G22" s="267">
        <v>36</v>
      </c>
      <c r="H22" s="267"/>
      <c r="I22" s="267"/>
      <c r="J22" s="267"/>
      <c r="K22" s="267">
        <v>2</v>
      </c>
      <c r="L22" s="209">
        <v>1</v>
      </c>
      <c r="M22" s="240">
        <v>34</v>
      </c>
      <c r="N22" s="235">
        <v>38</v>
      </c>
      <c r="O22" s="241"/>
      <c r="P22" s="237"/>
      <c r="Q22" s="238"/>
      <c r="R22" s="239"/>
      <c r="S22" s="300"/>
      <c r="T22" s="301"/>
    </row>
    <row r="23" spans="1:20" ht="15.75" thickBot="1">
      <c r="A23" s="122" t="s">
        <v>196</v>
      </c>
      <c r="B23" s="68" t="s">
        <v>88</v>
      </c>
      <c r="C23" s="282" t="s">
        <v>238</v>
      </c>
      <c r="D23" s="267">
        <f t="shared" si="1"/>
        <v>48</v>
      </c>
      <c r="E23" s="267">
        <v>4</v>
      </c>
      <c r="F23" s="267">
        <v>29</v>
      </c>
      <c r="G23" s="267">
        <v>18</v>
      </c>
      <c r="H23" s="267"/>
      <c r="I23" s="267"/>
      <c r="J23" s="267"/>
      <c r="K23" s="267">
        <v>1</v>
      </c>
      <c r="L23" s="209">
        <v>1</v>
      </c>
      <c r="M23" s="240"/>
      <c r="N23" s="235">
        <v>48</v>
      </c>
      <c r="O23" s="241"/>
      <c r="P23" s="237"/>
      <c r="Q23" s="238"/>
      <c r="R23" s="239"/>
      <c r="S23" s="300"/>
      <c r="T23" s="301"/>
    </row>
    <row r="24" spans="1:20" ht="15.75" thickBot="1">
      <c r="A24" s="123" t="s">
        <v>197</v>
      </c>
      <c r="B24" s="69" t="s">
        <v>89</v>
      </c>
      <c r="C24" s="282" t="s">
        <v>235</v>
      </c>
      <c r="D24" s="267">
        <f t="shared" si="1"/>
        <v>126</v>
      </c>
      <c r="E24" s="267">
        <v>10</v>
      </c>
      <c r="F24" s="267">
        <v>78</v>
      </c>
      <c r="G24" s="267">
        <v>46</v>
      </c>
      <c r="H24" s="267"/>
      <c r="I24" s="267"/>
      <c r="J24" s="267"/>
      <c r="K24" s="267">
        <v>2</v>
      </c>
      <c r="L24" s="209">
        <v>1</v>
      </c>
      <c r="M24" s="234">
        <v>34</v>
      </c>
      <c r="N24" s="235">
        <v>92</v>
      </c>
      <c r="O24" s="236"/>
      <c r="P24" s="237"/>
      <c r="Q24" s="238"/>
      <c r="R24" s="239"/>
      <c r="S24" s="300"/>
      <c r="T24" s="301"/>
    </row>
    <row r="25" spans="1:20" ht="15.75" thickBot="1">
      <c r="A25" s="123" t="s">
        <v>198</v>
      </c>
      <c r="B25" s="69" t="s">
        <v>90</v>
      </c>
      <c r="C25" s="282" t="s">
        <v>235</v>
      </c>
      <c r="D25" s="267">
        <f t="shared" si="1"/>
        <v>72</v>
      </c>
      <c r="E25" s="267">
        <v>12</v>
      </c>
      <c r="F25" s="267">
        <v>37</v>
      </c>
      <c r="G25" s="267">
        <v>34</v>
      </c>
      <c r="H25" s="267"/>
      <c r="I25" s="267"/>
      <c r="J25" s="267"/>
      <c r="K25" s="267">
        <v>1</v>
      </c>
      <c r="L25" s="209">
        <v>1</v>
      </c>
      <c r="M25" s="240">
        <v>34</v>
      </c>
      <c r="N25" s="235">
        <v>38</v>
      </c>
      <c r="O25" s="241"/>
      <c r="P25" s="237"/>
      <c r="Q25" s="238"/>
      <c r="R25" s="239"/>
      <c r="S25" s="300"/>
      <c r="T25" s="301"/>
    </row>
    <row r="26" spans="1:20" ht="15.75" thickBot="1">
      <c r="A26" s="123" t="s">
        <v>199</v>
      </c>
      <c r="B26" s="69" t="s">
        <v>91</v>
      </c>
      <c r="C26" s="282" t="s">
        <v>238</v>
      </c>
      <c r="D26" s="267">
        <f t="shared" si="1"/>
        <v>48</v>
      </c>
      <c r="E26" s="267">
        <v>4</v>
      </c>
      <c r="F26" s="267">
        <v>31</v>
      </c>
      <c r="G26" s="267">
        <v>16</v>
      </c>
      <c r="H26" s="267"/>
      <c r="I26" s="267"/>
      <c r="J26" s="267"/>
      <c r="K26" s="267">
        <v>1</v>
      </c>
      <c r="L26" s="209">
        <v>2</v>
      </c>
      <c r="M26" s="240"/>
      <c r="N26" s="235"/>
      <c r="O26" s="241">
        <v>48</v>
      </c>
      <c r="P26" s="237"/>
      <c r="Q26" s="238"/>
      <c r="R26" s="239"/>
      <c r="S26" s="300"/>
      <c r="T26" s="301"/>
    </row>
    <row r="27" spans="1:20" ht="15.75" thickBot="1">
      <c r="A27" s="123" t="s">
        <v>200</v>
      </c>
      <c r="B27" s="69" t="s">
        <v>18</v>
      </c>
      <c r="C27" s="282" t="s">
        <v>237</v>
      </c>
      <c r="D27" s="267">
        <f t="shared" si="1"/>
        <v>72</v>
      </c>
      <c r="E27" s="267">
        <v>22</v>
      </c>
      <c r="F27" s="267">
        <v>8</v>
      </c>
      <c r="G27" s="267">
        <v>62</v>
      </c>
      <c r="H27" s="267"/>
      <c r="I27" s="267"/>
      <c r="J27" s="267"/>
      <c r="K27" s="267">
        <v>2</v>
      </c>
      <c r="L27" s="209">
        <v>1</v>
      </c>
      <c r="M27" s="240">
        <v>34</v>
      </c>
      <c r="N27" s="235">
        <v>38</v>
      </c>
      <c r="O27" s="241"/>
      <c r="P27" s="237"/>
      <c r="Q27" s="238"/>
      <c r="R27" s="239"/>
      <c r="S27" s="300"/>
      <c r="T27" s="301"/>
    </row>
    <row r="28" spans="1:20" ht="15.75" thickBot="1">
      <c r="A28" s="123" t="s">
        <v>201</v>
      </c>
      <c r="B28" s="69" t="s">
        <v>20</v>
      </c>
      <c r="C28" s="282" t="s">
        <v>235</v>
      </c>
      <c r="D28" s="267">
        <f t="shared" si="1"/>
        <v>72</v>
      </c>
      <c r="E28" s="267">
        <v>10</v>
      </c>
      <c r="F28" s="267">
        <v>22</v>
      </c>
      <c r="G28" s="267">
        <v>48</v>
      </c>
      <c r="H28" s="267"/>
      <c r="I28" s="267"/>
      <c r="J28" s="267"/>
      <c r="K28" s="267">
        <v>2</v>
      </c>
      <c r="L28" s="209">
        <v>1</v>
      </c>
      <c r="M28" s="242">
        <v>34</v>
      </c>
      <c r="N28" s="243">
        <v>38</v>
      </c>
      <c r="O28" s="244"/>
      <c r="P28" s="245"/>
      <c r="Q28" s="238"/>
      <c r="R28" s="239"/>
      <c r="S28" s="300"/>
      <c r="T28" s="301"/>
    </row>
    <row r="29" spans="1:20" ht="33" customHeight="1" thickBot="1">
      <c r="A29" s="360" t="s">
        <v>204</v>
      </c>
      <c r="B29" s="361"/>
      <c r="C29" s="183"/>
      <c r="D29" s="267"/>
      <c r="E29" s="267"/>
      <c r="F29" s="267"/>
      <c r="G29" s="267"/>
      <c r="H29" s="267"/>
      <c r="I29" s="267"/>
      <c r="J29" s="267"/>
      <c r="K29" s="267"/>
      <c r="L29" s="209"/>
      <c r="M29" s="242"/>
      <c r="N29" s="243"/>
      <c r="O29" s="244"/>
      <c r="P29" s="245"/>
      <c r="Q29" s="238"/>
      <c r="R29" s="239"/>
      <c r="S29" s="300"/>
      <c r="T29" s="301"/>
    </row>
    <row r="30" spans="1:20" ht="15.75" thickBot="1">
      <c r="A30" s="123" t="s">
        <v>205</v>
      </c>
      <c r="B30" s="52" t="s">
        <v>166</v>
      </c>
      <c r="C30" s="282" t="s">
        <v>242</v>
      </c>
      <c r="D30" s="267">
        <f t="shared" si="1"/>
        <v>36</v>
      </c>
      <c r="E30" s="267">
        <v>34</v>
      </c>
      <c r="F30" s="267">
        <v>13</v>
      </c>
      <c r="G30" s="267">
        <v>22</v>
      </c>
      <c r="H30" s="267"/>
      <c r="I30" s="267"/>
      <c r="J30" s="267"/>
      <c r="K30" s="267">
        <v>1</v>
      </c>
      <c r="L30" s="209">
        <v>1.2</v>
      </c>
      <c r="M30" s="240">
        <v>10</v>
      </c>
      <c r="N30" s="243">
        <v>26</v>
      </c>
      <c r="O30" s="241"/>
      <c r="P30" s="245"/>
      <c r="Q30" s="238"/>
      <c r="R30" s="239"/>
      <c r="S30" s="302"/>
      <c r="T30" s="301"/>
    </row>
    <row r="31" spans="1:20" ht="15.75" thickBot="1">
      <c r="A31" s="123" t="s">
        <v>207</v>
      </c>
      <c r="B31" s="70" t="s">
        <v>188</v>
      </c>
      <c r="C31" s="282" t="s">
        <v>239</v>
      </c>
      <c r="D31" s="267">
        <f t="shared" si="1"/>
        <v>32</v>
      </c>
      <c r="E31" s="267">
        <v>6</v>
      </c>
      <c r="F31" s="267">
        <v>8</v>
      </c>
      <c r="G31" s="267">
        <v>22</v>
      </c>
      <c r="H31" s="267"/>
      <c r="I31" s="267"/>
      <c r="J31" s="267"/>
      <c r="K31" s="267">
        <v>2</v>
      </c>
      <c r="L31" s="200">
        <v>1</v>
      </c>
      <c r="M31" s="240">
        <v>32</v>
      </c>
      <c r="N31" s="243"/>
      <c r="O31" s="241"/>
      <c r="P31" s="245"/>
      <c r="Q31" s="238"/>
      <c r="R31" s="239"/>
      <c r="S31" s="300"/>
      <c r="T31" s="301"/>
    </row>
    <row r="32" spans="1:20" ht="15.75" thickBot="1">
      <c r="A32" s="64" t="s">
        <v>209</v>
      </c>
      <c r="B32" s="70" t="s">
        <v>141</v>
      </c>
      <c r="C32" s="282" t="s">
        <v>238</v>
      </c>
      <c r="D32" s="267">
        <f t="shared" si="1"/>
        <v>34</v>
      </c>
      <c r="E32" s="267">
        <v>16</v>
      </c>
      <c r="F32" s="267">
        <v>10</v>
      </c>
      <c r="G32" s="267">
        <v>22</v>
      </c>
      <c r="H32" s="267"/>
      <c r="I32" s="267"/>
      <c r="J32" s="267"/>
      <c r="K32" s="267">
        <v>2</v>
      </c>
      <c r="L32" s="200">
        <v>2</v>
      </c>
      <c r="M32" s="240"/>
      <c r="N32" s="243">
        <v>34</v>
      </c>
      <c r="O32" s="241"/>
      <c r="P32" s="245"/>
      <c r="Q32" s="238"/>
      <c r="R32" s="239"/>
      <c r="S32" s="300"/>
      <c r="T32" s="301"/>
    </row>
    <row r="33" spans="1:20" ht="15.75" thickBot="1">
      <c r="A33" s="124" t="s">
        <v>68</v>
      </c>
      <c r="B33" s="71" t="s">
        <v>69</v>
      </c>
      <c r="C33" s="71"/>
      <c r="D33" s="71">
        <f aca="true" t="shared" si="2" ref="D33:D40">IF(LEN(F33)&gt;0,SUM(F33:K33),"")</f>
        <v>486</v>
      </c>
      <c r="E33" s="71">
        <f>SUM(E34:E40)</f>
        <v>314</v>
      </c>
      <c r="F33" s="71">
        <f>SUM(F34:F40)</f>
        <v>128</v>
      </c>
      <c r="G33" s="71">
        <f>SUM(G34:G40)</f>
        <v>348</v>
      </c>
      <c r="H33" s="71">
        <f>SUM(H34:H38)</f>
        <v>0</v>
      </c>
      <c r="I33" s="71">
        <f>SUM(I34:I38)</f>
        <v>0</v>
      </c>
      <c r="J33" s="71">
        <f>SUM(J34:J40)</f>
        <v>10</v>
      </c>
      <c r="K33" s="71">
        <f>SUM(K34:K40)</f>
        <v>0</v>
      </c>
      <c r="L33" s="196"/>
      <c r="M33" s="240"/>
      <c r="N33" s="243"/>
      <c r="O33" s="241"/>
      <c r="P33" s="245"/>
      <c r="Q33" s="238"/>
      <c r="R33" s="239"/>
      <c r="S33" s="300"/>
      <c r="T33" s="301"/>
    </row>
    <row r="34" spans="1:20" ht="15.75" thickBot="1">
      <c r="A34" s="63" t="s">
        <v>73</v>
      </c>
      <c r="B34" s="72" t="s">
        <v>74</v>
      </c>
      <c r="C34" s="282" t="s">
        <v>238</v>
      </c>
      <c r="D34" s="22">
        <f t="shared" si="2"/>
        <v>54</v>
      </c>
      <c r="E34" s="73">
        <v>12</v>
      </c>
      <c r="F34" s="74">
        <v>38</v>
      </c>
      <c r="G34" s="74">
        <v>12</v>
      </c>
      <c r="H34" s="11"/>
      <c r="I34" s="11"/>
      <c r="J34" s="11">
        <v>4</v>
      </c>
      <c r="K34" s="11"/>
      <c r="L34" s="197">
        <v>3</v>
      </c>
      <c r="M34" s="240"/>
      <c r="N34" s="243"/>
      <c r="O34" s="241">
        <v>54</v>
      </c>
      <c r="P34" s="245"/>
      <c r="Q34" s="238"/>
      <c r="R34" s="239"/>
      <c r="S34" s="300"/>
      <c r="T34" s="301"/>
    </row>
    <row r="35" spans="1:20" ht="22.5" customHeight="1" thickBot="1">
      <c r="A35" s="63" t="s">
        <v>75</v>
      </c>
      <c r="B35" s="75" t="s">
        <v>27</v>
      </c>
      <c r="C35" s="282" t="s">
        <v>259</v>
      </c>
      <c r="D35" s="22">
        <f t="shared" si="2"/>
        <v>108</v>
      </c>
      <c r="E35" s="56">
        <v>60</v>
      </c>
      <c r="F35" s="76">
        <v>0</v>
      </c>
      <c r="G35" s="76">
        <v>108</v>
      </c>
      <c r="H35" s="11"/>
      <c r="I35" s="11"/>
      <c r="J35" s="11">
        <v>0</v>
      </c>
      <c r="K35" s="11"/>
      <c r="L35" s="198" t="s">
        <v>137</v>
      </c>
      <c r="M35" s="240"/>
      <c r="N35" s="243"/>
      <c r="O35" s="241">
        <v>20</v>
      </c>
      <c r="P35" s="245">
        <v>22</v>
      </c>
      <c r="Q35" s="238">
        <v>22</v>
      </c>
      <c r="R35" s="239">
        <v>24</v>
      </c>
      <c r="S35" s="300">
        <v>20</v>
      </c>
      <c r="T35" s="301"/>
    </row>
    <row r="36" spans="1:20" ht="15.75" thickBot="1">
      <c r="A36" s="63" t="s">
        <v>76</v>
      </c>
      <c r="B36" s="75" t="s">
        <v>77</v>
      </c>
      <c r="C36" s="282" t="s">
        <v>246</v>
      </c>
      <c r="D36" s="22">
        <f t="shared" si="2"/>
        <v>72</v>
      </c>
      <c r="E36" s="77">
        <v>30</v>
      </c>
      <c r="F36" s="59">
        <v>34</v>
      </c>
      <c r="G36" s="59">
        <v>32</v>
      </c>
      <c r="H36" s="11"/>
      <c r="I36" s="11"/>
      <c r="J36" s="11">
        <v>6</v>
      </c>
      <c r="K36" s="11"/>
      <c r="L36" s="197">
        <v>3.4</v>
      </c>
      <c r="M36" s="240"/>
      <c r="N36" s="243"/>
      <c r="O36" s="241">
        <v>36</v>
      </c>
      <c r="P36" s="245">
        <v>36</v>
      </c>
      <c r="Q36" s="238"/>
      <c r="R36" s="239"/>
      <c r="S36" s="300"/>
      <c r="T36" s="301"/>
    </row>
    <row r="37" spans="1:20" ht="15.75" thickBot="1">
      <c r="A37" s="63" t="s">
        <v>78</v>
      </c>
      <c r="B37" s="72" t="s">
        <v>18</v>
      </c>
      <c r="C37" s="54" t="s">
        <v>257</v>
      </c>
      <c r="D37" s="22">
        <f t="shared" si="2"/>
        <v>144</v>
      </c>
      <c r="E37" s="77">
        <v>144</v>
      </c>
      <c r="F37" s="59">
        <v>0</v>
      </c>
      <c r="G37" s="59">
        <v>144</v>
      </c>
      <c r="H37" s="11"/>
      <c r="I37" s="11"/>
      <c r="J37" s="11"/>
      <c r="K37" s="11"/>
      <c r="L37" s="198" t="s">
        <v>137</v>
      </c>
      <c r="M37" s="240"/>
      <c r="N37" s="243"/>
      <c r="O37" s="241">
        <v>26</v>
      </c>
      <c r="P37" s="245">
        <v>28</v>
      </c>
      <c r="Q37" s="238">
        <v>30</v>
      </c>
      <c r="R37" s="239">
        <v>36</v>
      </c>
      <c r="S37" s="300">
        <v>24</v>
      </c>
      <c r="T37" s="301"/>
    </row>
    <row r="38" spans="1:20" ht="17.25" customHeight="1" thickBot="1">
      <c r="A38" s="63" t="s">
        <v>79</v>
      </c>
      <c r="B38" s="78" t="s">
        <v>139</v>
      </c>
      <c r="C38" s="282" t="s">
        <v>238</v>
      </c>
      <c r="D38" s="22">
        <f t="shared" si="2"/>
        <v>36</v>
      </c>
      <c r="E38" s="53">
        <v>16</v>
      </c>
      <c r="F38" s="54">
        <v>12</v>
      </c>
      <c r="G38" s="54">
        <v>24</v>
      </c>
      <c r="H38" s="11"/>
      <c r="I38" s="11"/>
      <c r="J38" s="11"/>
      <c r="K38" s="11"/>
      <c r="L38" s="197">
        <v>1</v>
      </c>
      <c r="M38" s="240">
        <v>36</v>
      </c>
      <c r="N38" s="243"/>
      <c r="O38" s="241"/>
      <c r="P38" s="245"/>
      <c r="Q38" s="238"/>
      <c r="R38" s="239"/>
      <c r="S38" s="300"/>
      <c r="T38" s="301"/>
    </row>
    <row r="39" spans="1:20" ht="31.5" customHeight="1" thickBot="1">
      <c r="A39" s="125" t="s">
        <v>81</v>
      </c>
      <c r="B39" s="60" t="s">
        <v>123</v>
      </c>
      <c r="C39" s="282" t="s">
        <v>238</v>
      </c>
      <c r="D39" s="61">
        <f t="shared" si="2"/>
        <v>36</v>
      </c>
      <c r="E39" s="79">
        <v>16</v>
      </c>
      <c r="F39" s="80">
        <v>20</v>
      </c>
      <c r="G39" s="56">
        <v>16</v>
      </c>
      <c r="H39" s="81"/>
      <c r="I39" s="82"/>
      <c r="J39" s="82"/>
      <c r="K39" s="82"/>
      <c r="L39" s="199">
        <v>4</v>
      </c>
      <c r="M39" s="240"/>
      <c r="N39" s="243"/>
      <c r="O39" s="241"/>
      <c r="P39" s="245">
        <v>36</v>
      </c>
      <c r="Q39" s="238"/>
      <c r="R39" s="239"/>
      <c r="S39" s="300"/>
      <c r="T39" s="301"/>
    </row>
    <row r="40" spans="1:20" ht="16.5" customHeight="1" thickBot="1">
      <c r="A40" s="126" t="s">
        <v>151</v>
      </c>
      <c r="B40" s="83" t="s">
        <v>228</v>
      </c>
      <c r="C40" s="282" t="s">
        <v>238</v>
      </c>
      <c r="D40" s="62">
        <f t="shared" si="2"/>
        <v>36</v>
      </c>
      <c r="E40" s="84">
        <v>36</v>
      </c>
      <c r="F40" s="85">
        <v>24</v>
      </c>
      <c r="G40" s="85">
        <v>12</v>
      </c>
      <c r="H40" s="140"/>
      <c r="I40" s="141"/>
      <c r="J40" s="141"/>
      <c r="K40" s="142"/>
      <c r="L40" s="199">
        <v>7</v>
      </c>
      <c r="M40" s="240"/>
      <c r="N40" s="243"/>
      <c r="O40" s="241"/>
      <c r="P40" s="245"/>
      <c r="Q40" s="238"/>
      <c r="R40" s="239"/>
      <c r="S40" s="300">
        <v>36</v>
      </c>
      <c r="T40" s="301"/>
    </row>
    <row r="41" spans="1:20" ht="15.75" thickBot="1">
      <c r="A41" s="176" t="s">
        <v>28</v>
      </c>
      <c r="B41" s="178" t="s">
        <v>29</v>
      </c>
      <c r="C41" s="178"/>
      <c r="D41" s="178">
        <f aca="true" t="shared" si="3" ref="D41:K41">D42+D56</f>
        <v>2292</v>
      </c>
      <c r="E41" s="178">
        <f t="shared" si="3"/>
        <v>1538</v>
      </c>
      <c r="F41" s="178">
        <f t="shared" si="3"/>
        <v>704</v>
      </c>
      <c r="G41" s="178">
        <f t="shared" si="3"/>
        <v>810</v>
      </c>
      <c r="H41" s="178">
        <f t="shared" si="3"/>
        <v>80</v>
      </c>
      <c r="I41" s="178">
        <f t="shared" si="3"/>
        <v>540</v>
      </c>
      <c r="J41" s="178">
        <f t="shared" si="3"/>
        <v>98</v>
      </c>
      <c r="K41" s="178">
        <f t="shared" si="3"/>
        <v>60</v>
      </c>
      <c r="L41" s="200"/>
      <c r="M41" s="240"/>
      <c r="N41" s="243"/>
      <c r="O41" s="241"/>
      <c r="P41" s="245"/>
      <c r="Q41" s="238"/>
      <c r="R41" s="239"/>
      <c r="S41" s="300"/>
      <c r="T41" s="301"/>
    </row>
    <row r="42" spans="1:20" ht="15.75" thickBot="1">
      <c r="A42" s="124" t="s">
        <v>128</v>
      </c>
      <c r="B42" s="71" t="s">
        <v>30</v>
      </c>
      <c r="C42" s="71"/>
      <c r="D42" s="71">
        <f>D43+D48+D55</f>
        <v>840</v>
      </c>
      <c r="E42" s="71">
        <f>E43+E48</f>
        <v>454</v>
      </c>
      <c r="F42" s="71">
        <f aca="true" t="shared" si="4" ref="F42:K42">F43+F48</f>
        <v>366</v>
      </c>
      <c r="G42" s="71">
        <f t="shared" si="4"/>
        <v>424</v>
      </c>
      <c r="H42" s="71">
        <f t="shared" si="4"/>
        <v>0</v>
      </c>
      <c r="I42" s="71">
        <f t="shared" si="4"/>
        <v>0</v>
      </c>
      <c r="J42" s="71">
        <f t="shared" si="4"/>
        <v>38</v>
      </c>
      <c r="K42" s="71">
        <f t="shared" si="4"/>
        <v>0</v>
      </c>
      <c r="L42" s="201"/>
      <c r="M42" s="240"/>
      <c r="N42" s="243"/>
      <c r="O42" s="241"/>
      <c r="P42" s="245"/>
      <c r="Q42" s="238"/>
      <c r="R42" s="239"/>
      <c r="S42" s="300"/>
      <c r="T42" s="301"/>
    </row>
    <row r="43" spans="1:20" ht="15.75" thickBot="1">
      <c r="A43" s="190" t="s">
        <v>129</v>
      </c>
      <c r="B43" s="113" t="s">
        <v>130</v>
      </c>
      <c r="C43" s="91" t="s">
        <v>250</v>
      </c>
      <c r="D43" s="143">
        <f aca="true" t="shared" si="5" ref="D43:K43">SUM(D44:D47)</f>
        <v>342</v>
      </c>
      <c r="E43" s="143">
        <f>SUM(E44:E47)</f>
        <v>172</v>
      </c>
      <c r="F43" s="143">
        <f t="shared" si="5"/>
        <v>144</v>
      </c>
      <c r="G43" s="143">
        <f t="shared" si="5"/>
        <v>184</v>
      </c>
      <c r="H43" s="143">
        <f t="shared" si="5"/>
        <v>0</v>
      </c>
      <c r="I43" s="143">
        <f t="shared" si="5"/>
        <v>0</v>
      </c>
      <c r="J43" s="143">
        <f t="shared" si="5"/>
        <v>14</v>
      </c>
      <c r="K43" s="143">
        <f t="shared" si="5"/>
        <v>0</v>
      </c>
      <c r="L43" s="202"/>
      <c r="M43" s="240"/>
      <c r="N43" s="243"/>
      <c r="O43" s="241"/>
      <c r="P43" s="245"/>
      <c r="Q43" s="238"/>
      <c r="R43" s="239"/>
      <c r="S43" s="300"/>
      <c r="T43" s="301"/>
    </row>
    <row r="44" spans="1:20" ht="15.75" thickBot="1">
      <c r="A44" s="127" t="s">
        <v>31</v>
      </c>
      <c r="B44" s="72" t="s">
        <v>93</v>
      </c>
      <c r="C44" s="281"/>
      <c r="D44" s="11">
        <f>SUM(F44:K44)</f>
        <v>108</v>
      </c>
      <c r="E44" s="84">
        <v>72</v>
      </c>
      <c r="F44" s="85">
        <v>30</v>
      </c>
      <c r="G44" s="85">
        <v>72</v>
      </c>
      <c r="H44" s="11"/>
      <c r="I44" s="11"/>
      <c r="J44" s="11">
        <v>6</v>
      </c>
      <c r="K44" s="11"/>
      <c r="L44" s="197">
        <v>3.4</v>
      </c>
      <c r="M44" s="240"/>
      <c r="N44" s="243"/>
      <c r="O44" s="241">
        <v>26</v>
      </c>
      <c r="P44" s="245">
        <v>82</v>
      </c>
      <c r="Q44" s="238"/>
      <c r="R44" s="239"/>
      <c r="S44" s="300"/>
      <c r="T44" s="301"/>
    </row>
    <row r="45" spans="1:20" ht="15.75" thickBot="1">
      <c r="A45" s="127" t="s">
        <v>32</v>
      </c>
      <c r="B45" s="75" t="s">
        <v>94</v>
      </c>
      <c r="C45" s="281"/>
      <c r="D45" s="11">
        <f>SUM(F45:K45)</f>
        <v>126</v>
      </c>
      <c r="E45" s="86">
        <v>72</v>
      </c>
      <c r="F45" s="87">
        <v>36</v>
      </c>
      <c r="G45" s="87">
        <v>84</v>
      </c>
      <c r="H45" s="11"/>
      <c r="I45" s="11"/>
      <c r="J45" s="11">
        <v>6</v>
      </c>
      <c r="K45" s="11"/>
      <c r="L45" s="197">
        <v>3.4</v>
      </c>
      <c r="M45" s="240"/>
      <c r="N45" s="243"/>
      <c r="O45" s="241">
        <v>68</v>
      </c>
      <c r="P45" s="245">
        <v>58</v>
      </c>
      <c r="Q45" s="238"/>
      <c r="R45" s="239"/>
      <c r="S45" s="300"/>
      <c r="T45" s="301"/>
    </row>
    <row r="46" spans="1:20" ht="15.75" thickBot="1">
      <c r="A46" s="127" t="s">
        <v>33</v>
      </c>
      <c r="B46" s="75" t="s">
        <v>95</v>
      </c>
      <c r="C46" s="282"/>
      <c r="D46" s="11">
        <f>SUM(F46:K46)</f>
        <v>54</v>
      </c>
      <c r="E46" s="86">
        <v>12</v>
      </c>
      <c r="F46" s="87">
        <v>42</v>
      </c>
      <c r="G46" s="87">
        <v>12</v>
      </c>
      <c r="H46" s="11"/>
      <c r="I46" s="11"/>
      <c r="J46" s="11">
        <v>0</v>
      </c>
      <c r="K46" s="11"/>
      <c r="L46" s="197">
        <v>3</v>
      </c>
      <c r="M46" s="240"/>
      <c r="N46" s="243"/>
      <c r="O46" s="241">
        <v>54</v>
      </c>
      <c r="P46" s="245"/>
      <c r="Q46" s="238"/>
      <c r="R46" s="239"/>
      <c r="S46" s="300"/>
      <c r="T46" s="301"/>
    </row>
    <row r="47" spans="1:20" ht="15" customHeight="1" thickBot="1">
      <c r="A47" s="127" t="s">
        <v>34</v>
      </c>
      <c r="B47" s="75" t="s">
        <v>96</v>
      </c>
      <c r="C47" s="282"/>
      <c r="D47" s="11">
        <f>SUM(F47:K47)</f>
        <v>54</v>
      </c>
      <c r="E47" s="88">
        <v>16</v>
      </c>
      <c r="F47" s="89">
        <v>36</v>
      </c>
      <c r="G47" s="89">
        <v>16</v>
      </c>
      <c r="H47" s="11"/>
      <c r="I47" s="11"/>
      <c r="J47" s="11">
        <v>2</v>
      </c>
      <c r="K47" s="11"/>
      <c r="L47" s="197">
        <v>3</v>
      </c>
      <c r="M47" s="240"/>
      <c r="N47" s="243"/>
      <c r="O47" s="241"/>
      <c r="P47" s="245">
        <v>54</v>
      </c>
      <c r="Q47" s="238"/>
      <c r="R47" s="239"/>
      <c r="S47" s="300"/>
      <c r="T47" s="301"/>
    </row>
    <row r="48" spans="1:20" ht="15.75" thickBot="1">
      <c r="A48" s="128" t="s">
        <v>131</v>
      </c>
      <c r="B48" s="90" t="s">
        <v>132</v>
      </c>
      <c r="C48" s="91"/>
      <c r="D48" s="91">
        <f>SUM(D49:D54)</f>
        <v>486</v>
      </c>
      <c r="E48" s="91">
        <f>SUM(E49:E55)</f>
        <v>282</v>
      </c>
      <c r="F48" s="91">
        <f>SUM(F49:F55)</f>
        <v>222</v>
      </c>
      <c r="G48" s="91">
        <f>SUM(G49:G55)</f>
        <v>240</v>
      </c>
      <c r="H48" s="92"/>
      <c r="I48" s="92"/>
      <c r="J48" s="92">
        <f>SUM(J49:J54)</f>
        <v>24</v>
      </c>
      <c r="K48" s="92">
        <f>SUM(K49:K53)</f>
        <v>0</v>
      </c>
      <c r="L48" s="203"/>
      <c r="M48" s="240"/>
      <c r="N48" s="243"/>
      <c r="O48" s="241"/>
      <c r="P48" s="245"/>
      <c r="Q48" s="238"/>
      <c r="R48" s="239"/>
      <c r="S48" s="300"/>
      <c r="T48" s="301"/>
    </row>
    <row r="49" spans="1:20" ht="18" customHeight="1" thickBot="1">
      <c r="A49" s="127" t="s">
        <v>97</v>
      </c>
      <c r="B49" s="57" t="s">
        <v>98</v>
      </c>
      <c r="C49" s="59" t="s">
        <v>240</v>
      </c>
      <c r="D49" s="11">
        <f aca="true" t="shared" si="6" ref="D49:D55">SUM(F49:K49)</f>
        <v>90</v>
      </c>
      <c r="E49" s="50">
        <v>40</v>
      </c>
      <c r="F49" s="51">
        <v>54</v>
      </c>
      <c r="G49" s="51">
        <v>30</v>
      </c>
      <c r="H49" s="11"/>
      <c r="I49" s="11"/>
      <c r="J49" s="11">
        <v>6</v>
      </c>
      <c r="K49" s="11"/>
      <c r="L49" s="204">
        <v>4</v>
      </c>
      <c r="M49" s="240"/>
      <c r="N49" s="243"/>
      <c r="O49" s="241"/>
      <c r="P49" s="245">
        <v>90</v>
      </c>
      <c r="Q49" s="238"/>
      <c r="R49" s="239"/>
      <c r="S49" s="300"/>
      <c r="T49" s="301"/>
    </row>
    <row r="50" spans="1:20" ht="15.75" thickBot="1">
      <c r="A50" s="127" t="s">
        <v>99</v>
      </c>
      <c r="B50" s="55" t="s">
        <v>100</v>
      </c>
      <c r="C50" s="282" t="s">
        <v>246</v>
      </c>
      <c r="D50" s="11">
        <f t="shared" si="6"/>
        <v>108</v>
      </c>
      <c r="E50" s="86">
        <v>54</v>
      </c>
      <c r="F50" s="87">
        <v>60</v>
      </c>
      <c r="G50" s="87">
        <v>42</v>
      </c>
      <c r="H50" s="11"/>
      <c r="I50" s="11"/>
      <c r="J50" s="11">
        <v>6</v>
      </c>
      <c r="K50" s="11"/>
      <c r="L50" s="204">
        <v>4.5</v>
      </c>
      <c r="M50" s="240"/>
      <c r="N50" s="243"/>
      <c r="O50" s="241"/>
      <c r="P50" s="245">
        <v>30</v>
      </c>
      <c r="Q50" s="238">
        <v>78</v>
      </c>
      <c r="R50" s="239"/>
      <c r="S50" s="300"/>
      <c r="T50" s="301"/>
    </row>
    <row r="51" spans="1:20" ht="15.75" thickBot="1">
      <c r="A51" s="127" t="s">
        <v>101</v>
      </c>
      <c r="B51" s="55" t="s">
        <v>102</v>
      </c>
      <c r="C51" s="282" t="s">
        <v>235</v>
      </c>
      <c r="D51" s="11">
        <f t="shared" si="6"/>
        <v>54</v>
      </c>
      <c r="E51" s="86">
        <v>34</v>
      </c>
      <c r="F51" s="87">
        <v>34</v>
      </c>
      <c r="G51" s="87">
        <v>20</v>
      </c>
      <c r="H51" s="11"/>
      <c r="I51" s="11"/>
      <c r="J51" s="11"/>
      <c r="K51" s="11"/>
      <c r="L51" s="204">
        <v>4</v>
      </c>
      <c r="M51" s="240"/>
      <c r="N51" s="243"/>
      <c r="O51" s="241"/>
      <c r="P51" s="245">
        <v>54</v>
      </c>
      <c r="Q51" s="238"/>
      <c r="R51" s="239"/>
      <c r="S51" s="300"/>
      <c r="T51" s="301"/>
    </row>
    <row r="52" spans="1:20" ht="17.25" customHeight="1" thickBot="1">
      <c r="A52" s="127" t="s">
        <v>103</v>
      </c>
      <c r="B52" s="55" t="s">
        <v>104</v>
      </c>
      <c r="C52" s="282" t="s">
        <v>235</v>
      </c>
      <c r="D52" s="11">
        <f t="shared" si="6"/>
        <v>54</v>
      </c>
      <c r="E52" s="88">
        <v>36</v>
      </c>
      <c r="F52" s="89">
        <v>16</v>
      </c>
      <c r="G52" s="89">
        <v>34</v>
      </c>
      <c r="H52" s="11"/>
      <c r="I52" s="11"/>
      <c r="J52" s="11">
        <v>4</v>
      </c>
      <c r="K52" s="11"/>
      <c r="L52" s="204">
        <v>3</v>
      </c>
      <c r="M52" s="240"/>
      <c r="N52" s="243">
        <v>24</v>
      </c>
      <c r="O52" s="241">
        <v>30</v>
      </c>
      <c r="P52" s="245"/>
      <c r="Q52" s="238"/>
      <c r="R52" s="239"/>
      <c r="S52" s="300"/>
      <c r="T52" s="301"/>
    </row>
    <row r="53" spans="1:20" ht="15.75" thickBot="1">
      <c r="A53" s="127" t="s">
        <v>143</v>
      </c>
      <c r="B53" s="93" t="s">
        <v>126</v>
      </c>
      <c r="C53" s="47" t="s">
        <v>240</v>
      </c>
      <c r="D53" s="11">
        <f t="shared" si="6"/>
        <v>108</v>
      </c>
      <c r="E53" s="87">
        <v>46</v>
      </c>
      <c r="F53" s="45">
        <v>54</v>
      </c>
      <c r="G53" s="45">
        <v>46</v>
      </c>
      <c r="H53" s="45"/>
      <c r="I53" s="144"/>
      <c r="J53" s="11">
        <v>8</v>
      </c>
      <c r="K53" s="11"/>
      <c r="L53" s="204">
        <v>3.4</v>
      </c>
      <c r="M53" s="240"/>
      <c r="N53" s="243"/>
      <c r="O53" s="241"/>
      <c r="P53" s="245">
        <v>108</v>
      </c>
      <c r="Q53" s="238"/>
      <c r="R53" s="239"/>
      <c r="S53" s="300"/>
      <c r="T53" s="301"/>
    </row>
    <row r="54" spans="1:20" ht="15.75" thickBot="1">
      <c r="A54" s="127" t="s">
        <v>142</v>
      </c>
      <c r="B54" s="156" t="s">
        <v>172</v>
      </c>
      <c r="C54" s="282" t="s">
        <v>246</v>
      </c>
      <c r="D54" s="11">
        <f t="shared" si="6"/>
        <v>72</v>
      </c>
      <c r="E54" s="87">
        <v>72</v>
      </c>
      <c r="F54" s="47">
        <v>4</v>
      </c>
      <c r="G54" s="47">
        <v>68</v>
      </c>
      <c r="H54" s="47"/>
      <c r="I54" s="150"/>
      <c r="J54" s="11"/>
      <c r="K54" s="11"/>
      <c r="L54" s="204">
        <v>3</v>
      </c>
      <c r="M54" s="240"/>
      <c r="N54" s="243"/>
      <c r="O54" s="241">
        <v>48</v>
      </c>
      <c r="P54" s="245">
        <v>24</v>
      </c>
      <c r="Q54" s="238"/>
      <c r="R54" s="239"/>
      <c r="S54" s="300"/>
      <c r="T54" s="301"/>
    </row>
    <row r="55" spans="1:20" ht="18.75" customHeight="1" thickBot="1">
      <c r="A55" s="191" t="s">
        <v>26</v>
      </c>
      <c r="B55" s="121" t="s">
        <v>8</v>
      </c>
      <c r="C55" s="121"/>
      <c r="D55" s="11">
        <f t="shared" si="6"/>
        <v>12</v>
      </c>
      <c r="E55" s="11"/>
      <c r="F55" s="11"/>
      <c r="G55" s="11"/>
      <c r="H55" s="11"/>
      <c r="I55" s="11"/>
      <c r="J55" s="11"/>
      <c r="K55" s="11">
        <v>12</v>
      </c>
      <c r="L55" s="204"/>
      <c r="M55" s="240"/>
      <c r="N55" s="243"/>
      <c r="O55" s="241"/>
      <c r="P55" s="245">
        <v>6</v>
      </c>
      <c r="Q55" s="238">
        <v>6</v>
      </c>
      <c r="R55" s="239"/>
      <c r="S55" s="300"/>
      <c r="T55" s="301"/>
    </row>
    <row r="56" spans="1:20" ht="24.75" customHeight="1" thickBot="1">
      <c r="A56" s="134"/>
      <c r="B56" s="94" t="s">
        <v>36</v>
      </c>
      <c r="C56" s="94"/>
      <c r="D56" s="94">
        <f>D57+D62+D70+D76+D66</f>
        <v>1452</v>
      </c>
      <c r="E56" s="94">
        <f>E57+E62+E70+E76+E66+E80</f>
        <v>1084</v>
      </c>
      <c r="F56" s="94">
        <f>F57+F62+F70+F76+F66+F80</f>
        <v>338</v>
      </c>
      <c r="G56" s="94">
        <f>G57+G62+G70+G76+G66+G80</f>
        <v>386</v>
      </c>
      <c r="H56" s="94">
        <f>H57+H62+H70+H76+H66+H80</f>
        <v>80</v>
      </c>
      <c r="I56" s="94">
        <f>I57+I62+I70+I76+I66+I80</f>
        <v>540</v>
      </c>
      <c r="J56" s="94">
        <f>J57+J62+J70+J76+J66+J80</f>
        <v>60</v>
      </c>
      <c r="K56" s="94">
        <f>K57+K62+K70+K76+K66+K80</f>
        <v>60</v>
      </c>
      <c r="L56" s="205"/>
      <c r="M56" s="240"/>
      <c r="N56" s="243"/>
      <c r="O56" s="241"/>
      <c r="P56" s="245"/>
      <c r="Q56" s="238"/>
      <c r="R56" s="239"/>
      <c r="S56" s="300"/>
      <c r="T56" s="301"/>
    </row>
    <row r="57" spans="1:20" ht="43.5" customHeight="1" thickBot="1">
      <c r="A57" s="192" t="s">
        <v>37</v>
      </c>
      <c r="B57" s="96" t="s">
        <v>105</v>
      </c>
      <c r="C57" s="283" t="s">
        <v>240</v>
      </c>
      <c r="D57" s="95">
        <f>SUM(F57:K57)</f>
        <v>348</v>
      </c>
      <c r="E57" s="95">
        <f>SUM(E58:E61)</f>
        <v>268</v>
      </c>
      <c r="F57" s="95">
        <f aca="true" t="shared" si="7" ref="F57:K57">SUM(F58:F61)</f>
        <v>72</v>
      </c>
      <c r="G57" s="95">
        <f t="shared" si="7"/>
        <v>84</v>
      </c>
      <c r="H57" s="95">
        <f t="shared" si="7"/>
        <v>30</v>
      </c>
      <c r="I57" s="95">
        <f t="shared" si="7"/>
        <v>144</v>
      </c>
      <c r="J57" s="95">
        <f t="shared" si="7"/>
        <v>12</v>
      </c>
      <c r="K57" s="95">
        <f t="shared" si="7"/>
        <v>6</v>
      </c>
      <c r="L57" s="206"/>
      <c r="M57" s="240"/>
      <c r="N57" s="243"/>
      <c r="O57" s="241"/>
      <c r="P57" s="245"/>
      <c r="Q57" s="238"/>
      <c r="R57" s="239"/>
      <c r="S57" s="300"/>
      <c r="T57" s="301"/>
    </row>
    <row r="58" spans="1:20" ht="51" customHeight="1" thickBot="1">
      <c r="A58" s="191" t="s">
        <v>38</v>
      </c>
      <c r="B58" s="188" t="s">
        <v>148</v>
      </c>
      <c r="C58" s="282" t="s">
        <v>241</v>
      </c>
      <c r="D58" s="11">
        <f aca="true" t="shared" si="8" ref="D58:D75">SUM(F58:K58)</f>
        <v>198</v>
      </c>
      <c r="E58" s="50">
        <v>124</v>
      </c>
      <c r="F58" s="51">
        <v>72</v>
      </c>
      <c r="G58" s="51">
        <v>84</v>
      </c>
      <c r="H58" s="11">
        <v>30</v>
      </c>
      <c r="I58" s="85"/>
      <c r="J58" s="11">
        <v>12</v>
      </c>
      <c r="K58" s="11"/>
      <c r="L58" s="204">
        <v>5</v>
      </c>
      <c r="M58" s="240"/>
      <c r="N58" s="243"/>
      <c r="O58" s="241"/>
      <c r="P58" s="245"/>
      <c r="Q58" s="238"/>
      <c r="R58" s="239">
        <v>102</v>
      </c>
      <c r="S58" s="300">
        <v>96</v>
      </c>
      <c r="T58" s="301"/>
    </row>
    <row r="59" spans="1:20" ht="15.75" thickBot="1">
      <c r="A59" s="191" t="s">
        <v>42</v>
      </c>
      <c r="B59" s="145" t="s">
        <v>106</v>
      </c>
      <c r="C59" s="282" t="s">
        <v>238</v>
      </c>
      <c r="D59" s="11">
        <f t="shared" si="8"/>
        <v>36</v>
      </c>
      <c r="E59" s="86">
        <v>36</v>
      </c>
      <c r="F59" s="87"/>
      <c r="G59" s="87"/>
      <c r="H59" s="87"/>
      <c r="I59" s="87">
        <v>36</v>
      </c>
      <c r="J59" s="11"/>
      <c r="K59" s="11"/>
      <c r="L59" s="204">
        <v>5.6</v>
      </c>
      <c r="M59" s="240"/>
      <c r="N59" s="243"/>
      <c r="O59" s="241"/>
      <c r="P59" s="245"/>
      <c r="Q59" s="238"/>
      <c r="R59" s="239">
        <v>36</v>
      </c>
      <c r="S59" s="300"/>
      <c r="T59" s="301"/>
    </row>
    <row r="60" spans="1:20" ht="15.75" thickBot="1">
      <c r="A60" s="193" t="s">
        <v>43</v>
      </c>
      <c r="B60" s="161" t="s">
        <v>107</v>
      </c>
      <c r="C60" s="293" t="s">
        <v>236</v>
      </c>
      <c r="D60" s="162">
        <f t="shared" si="8"/>
        <v>108</v>
      </c>
      <c r="E60" s="163">
        <v>108</v>
      </c>
      <c r="F60" s="164"/>
      <c r="G60" s="164"/>
      <c r="H60" s="164"/>
      <c r="I60" s="164">
        <v>108</v>
      </c>
      <c r="J60" s="162"/>
      <c r="K60" s="162"/>
      <c r="L60" s="207">
        <v>5.6</v>
      </c>
      <c r="M60" s="240"/>
      <c r="N60" s="243"/>
      <c r="O60" s="241"/>
      <c r="P60" s="245"/>
      <c r="Q60" s="238"/>
      <c r="R60" s="239"/>
      <c r="S60" s="300">
        <v>108</v>
      </c>
      <c r="T60" s="301"/>
    </row>
    <row r="61" spans="1:20" ht="15.75" thickBot="1">
      <c r="A61" s="191" t="s">
        <v>26</v>
      </c>
      <c r="B61" s="121" t="s">
        <v>8</v>
      </c>
      <c r="C61" s="121"/>
      <c r="D61" s="11">
        <f t="shared" si="8"/>
        <v>6</v>
      </c>
      <c r="E61" s="11"/>
      <c r="F61" s="11"/>
      <c r="G61" s="11"/>
      <c r="H61" s="11"/>
      <c r="I61" s="11"/>
      <c r="J61" s="11"/>
      <c r="K61" s="11">
        <v>6</v>
      </c>
      <c r="L61" s="204"/>
      <c r="M61" s="240"/>
      <c r="N61" s="243"/>
      <c r="O61" s="241"/>
      <c r="P61" s="245"/>
      <c r="Q61" s="238"/>
      <c r="R61" s="239"/>
      <c r="S61" s="300">
        <v>6</v>
      </c>
      <c r="T61" s="301"/>
    </row>
    <row r="62" spans="1:20" ht="51.75" customHeight="1" thickBot="1">
      <c r="A62" s="129" t="s">
        <v>110</v>
      </c>
      <c r="B62" s="97" t="s">
        <v>108</v>
      </c>
      <c r="C62" s="283" t="s">
        <v>240</v>
      </c>
      <c r="D62" s="95">
        <f>SUM(F62:K62)</f>
        <v>300</v>
      </c>
      <c r="E62" s="95">
        <f aca="true" t="shared" si="9" ref="E62:K62">SUM(E63:E65)</f>
        <v>196</v>
      </c>
      <c r="F62" s="95">
        <f t="shared" si="9"/>
        <v>80</v>
      </c>
      <c r="G62" s="95">
        <f t="shared" si="9"/>
        <v>124</v>
      </c>
      <c r="H62" s="95">
        <f t="shared" si="9"/>
        <v>0</v>
      </c>
      <c r="I62" s="95">
        <f t="shared" si="9"/>
        <v>72</v>
      </c>
      <c r="J62" s="95">
        <f t="shared" si="9"/>
        <v>12</v>
      </c>
      <c r="K62" s="95">
        <f t="shared" si="9"/>
        <v>12</v>
      </c>
      <c r="L62" s="208"/>
      <c r="M62" s="240"/>
      <c r="N62" s="243"/>
      <c r="O62" s="241"/>
      <c r="P62" s="245"/>
      <c r="Q62" s="238"/>
      <c r="R62" s="239"/>
      <c r="S62" s="300"/>
      <c r="T62" s="301"/>
    </row>
    <row r="63" spans="1:20" ht="39.75" customHeight="1" thickBot="1">
      <c r="A63" s="130" t="s">
        <v>111</v>
      </c>
      <c r="B63" s="43" t="s">
        <v>109</v>
      </c>
      <c r="C63" s="282" t="s">
        <v>261</v>
      </c>
      <c r="D63" s="11">
        <f t="shared" si="8"/>
        <v>216</v>
      </c>
      <c r="E63" s="50">
        <v>124</v>
      </c>
      <c r="F63" s="51">
        <v>80</v>
      </c>
      <c r="G63" s="51">
        <v>124</v>
      </c>
      <c r="H63" s="11"/>
      <c r="I63" s="85"/>
      <c r="J63" s="11">
        <v>12</v>
      </c>
      <c r="K63" s="11"/>
      <c r="L63" s="204">
        <v>5</v>
      </c>
      <c r="M63" s="240"/>
      <c r="N63" s="243"/>
      <c r="O63" s="241"/>
      <c r="P63" s="245"/>
      <c r="Q63" s="238">
        <v>74</v>
      </c>
      <c r="R63" s="239">
        <v>142</v>
      </c>
      <c r="S63" s="300"/>
      <c r="T63" s="301"/>
    </row>
    <row r="64" spans="1:20" ht="21.75" customHeight="1" thickBot="1">
      <c r="A64" s="131" t="s">
        <v>112</v>
      </c>
      <c r="B64" s="43" t="s">
        <v>106</v>
      </c>
      <c r="C64" s="282" t="s">
        <v>238</v>
      </c>
      <c r="D64" s="11">
        <f>SUM(F64:K64)</f>
        <v>72</v>
      </c>
      <c r="E64" s="86">
        <v>72</v>
      </c>
      <c r="F64" s="87"/>
      <c r="G64" s="87"/>
      <c r="H64" s="85"/>
      <c r="I64" s="87">
        <v>72</v>
      </c>
      <c r="J64" s="11"/>
      <c r="K64" s="11"/>
      <c r="L64" s="204">
        <v>5</v>
      </c>
      <c r="M64" s="240"/>
      <c r="N64" s="243"/>
      <c r="O64" s="241"/>
      <c r="P64" s="245"/>
      <c r="Q64" s="238"/>
      <c r="R64" s="239">
        <v>72</v>
      </c>
      <c r="S64" s="300"/>
      <c r="T64" s="301"/>
    </row>
    <row r="65" spans="1:20" ht="18.75" customHeight="1" thickBot="1">
      <c r="A65" s="191" t="s">
        <v>26</v>
      </c>
      <c r="B65" s="43" t="s">
        <v>8</v>
      </c>
      <c r="C65" s="43"/>
      <c r="D65" s="11">
        <f>SUM(F65:K65)</f>
        <v>12</v>
      </c>
      <c r="E65" s="11"/>
      <c r="F65" s="11"/>
      <c r="G65" s="11"/>
      <c r="H65" s="87"/>
      <c r="I65" s="11"/>
      <c r="J65" s="11"/>
      <c r="K65" s="11">
        <v>12</v>
      </c>
      <c r="L65" s="204"/>
      <c r="M65" s="240"/>
      <c r="N65" s="243"/>
      <c r="O65" s="241"/>
      <c r="P65" s="245"/>
      <c r="Q65" s="238"/>
      <c r="R65" s="239">
        <v>12</v>
      </c>
      <c r="S65" s="300"/>
      <c r="T65" s="301"/>
    </row>
    <row r="66" spans="1:20" ht="36" customHeight="1" thickBot="1">
      <c r="A66" s="129" t="s">
        <v>113</v>
      </c>
      <c r="B66" s="98" t="s">
        <v>114</v>
      </c>
      <c r="C66" s="283" t="s">
        <v>240</v>
      </c>
      <c r="D66" s="95">
        <f>SUM(F66:K66)</f>
        <v>258</v>
      </c>
      <c r="E66" s="95">
        <f>SUM(E67:E69)</f>
        <v>196</v>
      </c>
      <c r="F66" s="95">
        <f aca="true" t="shared" si="10" ref="F66:K66">SUM(F67:F69)</f>
        <v>56</v>
      </c>
      <c r="G66" s="95">
        <f t="shared" si="10"/>
        <v>48</v>
      </c>
      <c r="H66" s="95">
        <f t="shared" si="10"/>
        <v>30</v>
      </c>
      <c r="I66" s="95">
        <f t="shared" si="10"/>
        <v>108</v>
      </c>
      <c r="J66" s="95">
        <f t="shared" si="10"/>
        <v>10</v>
      </c>
      <c r="K66" s="95">
        <f t="shared" si="10"/>
        <v>6</v>
      </c>
      <c r="L66" s="206"/>
      <c r="M66" s="240"/>
      <c r="N66" s="243"/>
      <c r="O66" s="241"/>
      <c r="P66" s="245"/>
      <c r="Q66" s="238"/>
      <c r="R66" s="239"/>
      <c r="S66" s="300"/>
      <c r="T66" s="301"/>
    </row>
    <row r="67" spans="1:20" ht="39.75" customHeight="1" thickBot="1">
      <c r="A67" s="132" t="s">
        <v>115</v>
      </c>
      <c r="B67" s="99" t="s">
        <v>114</v>
      </c>
      <c r="C67" s="282" t="s">
        <v>247</v>
      </c>
      <c r="D67" s="11">
        <f t="shared" si="8"/>
        <v>144</v>
      </c>
      <c r="E67" s="50">
        <v>88</v>
      </c>
      <c r="F67" s="51">
        <v>56</v>
      </c>
      <c r="G67" s="51">
        <v>48</v>
      </c>
      <c r="H67" s="107">
        <v>30</v>
      </c>
      <c r="I67" s="85"/>
      <c r="J67" s="11">
        <v>10</v>
      </c>
      <c r="K67" s="11"/>
      <c r="L67" s="204">
        <v>5.6</v>
      </c>
      <c r="M67" s="240">
        <v>24</v>
      </c>
      <c r="N67" s="243"/>
      <c r="O67" s="241"/>
      <c r="P67" s="245"/>
      <c r="Q67" s="238"/>
      <c r="R67" s="239">
        <v>68</v>
      </c>
      <c r="S67" s="300">
        <v>52</v>
      </c>
      <c r="T67" s="301"/>
    </row>
    <row r="68" spans="1:20" ht="20.25" customHeight="1" thickBot="1">
      <c r="A68" s="133" t="s">
        <v>116</v>
      </c>
      <c r="B68" s="100" t="s">
        <v>106</v>
      </c>
      <c r="C68" s="282" t="s">
        <v>260</v>
      </c>
      <c r="D68" s="11">
        <f t="shared" si="8"/>
        <v>108</v>
      </c>
      <c r="E68" s="50">
        <v>108</v>
      </c>
      <c r="F68" s="51"/>
      <c r="G68" s="51"/>
      <c r="H68" s="101"/>
      <c r="I68" s="51">
        <v>108</v>
      </c>
      <c r="J68" s="11"/>
      <c r="K68" s="11"/>
      <c r="L68" s="204">
        <v>6</v>
      </c>
      <c r="M68" s="240">
        <v>36</v>
      </c>
      <c r="N68" s="243"/>
      <c r="O68" s="241"/>
      <c r="P68" s="245"/>
      <c r="Q68" s="238"/>
      <c r="R68" s="239">
        <v>36</v>
      </c>
      <c r="S68" s="300">
        <v>72</v>
      </c>
      <c r="T68" s="301"/>
    </row>
    <row r="69" spans="1:20" ht="21.75" customHeight="1" thickBot="1">
      <c r="A69" s="191" t="s">
        <v>26</v>
      </c>
      <c r="B69" s="43" t="s">
        <v>8</v>
      </c>
      <c r="C69" s="43"/>
      <c r="D69" s="11">
        <f>SUM(E69:K69)</f>
        <v>6</v>
      </c>
      <c r="E69" s="11"/>
      <c r="F69" s="11"/>
      <c r="G69" s="11"/>
      <c r="H69" s="51"/>
      <c r="I69" s="11"/>
      <c r="J69" s="11"/>
      <c r="K69" s="11">
        <v>6</v>
      </c>
      <c r="L69" s="204"/>
      <c r="M69" s="240"/>
      <c r="N69" s="243"/>
      <c r="O69" s="241"/>
      <c r="P69" s="245"/>
      <c r="Q69" s="238"/>
      <c r="R69" s="239"/>
      <c r="S69" s="300">
        <v>6</v>
      </c>
      <c r="T69" s="301"/>
    </row>
    <row r="70" spans="1:20" ht="47.25" customHeight="1" thickBot="1">
      <c r="A70" s="129" t="s">
        <v>117</v>
      </c>
      <c r="B70" s="102" t="s">
        <v>127</v>
      </c>
      <c r="C70" s="283" t="s">
        <v>240</v>
      </c>
      <c r="D70" s="95">
        <f>SUM(F70:K70)</f>
        <v>246</v>
      </c>
      <c r="E70" s="103">
        <f aca="true" t="shared" si="11" ref="E70:K70">SUM(E71:E75)</f>
        <v>186</v>
      </c>
      <c r="F70" s="103">
        <f t="shared" si="11"/>
        <v>54</v>
      </c>
      <c r="G70" s="103">
        <f t="shared" si="11"/>
        <v>60</v>
      </c>
      <c r="H70" s="104">
        <f t="shared" si="11"/>
        <v>0</v>
      </c>
      <c r="I70" s="103">
        <f t="shared" si="11"/>
        <v>108</v>
      </c>
      <c r="J70" s="104">
        <f t="shared" si="11"/>
        <v>12</v>
      </c>
      <c r="K70" s="103">
        <f t="shared" si="11"/>
        <v>12</v>
      </c>
      <c r="L70" s="206"/>
      <c r="M70" s="240"/>
      <c r="N70" s="243"/>
      <c r="O70" s="241"/>
      <c r="P70" s="245"/>
      <c r="Q70" s="238"/>
      <c r="R70" s="239"/>
      <c r="S70" s="300"/>
      <c r="T70" s="301"/>
    </row>
    <row r="71" spans="1:20" ht="41.25" customHeight="1" thickBot="1">
      <c r="A71" s="194" t="s">
        <v>118</v>
      </c>
      <c r="B71" s="105" t="s">
        <v>149</v>
      </c>
      <c r="C71" s="282" t="s">
        <v>238</v>
      </c>
      <c r="D71" s="107">
        <f t="shared" si="8"/>
        <v>36</v>
      </c>
      <c r="E71" s="146">
        <v>34</v>
      </c>
      <c r="F71" s="146">
        <v>16</v>
      </c>
      <c r="G71" s="111">
        <v>16</v>
      </c>
      <c r="H71" s="147"/>
      <c r="I71" s="111"/>
      <c r="J71" s="11">
        <v>4</v>
      </c>
      <c r="K71" s="106"/>
      <c r="L71" s="204">
        <v>5.6</v>
      </c>
      <c r="M71" s="240"/>
      <c r="N71" s="243"/>
      <c r="O71" s="241"/>
      <c r="P71" s="245"/>
      <c r="Q71" s="238">
        <v>36</v>
      </c>
      <c r="R71" s="239"/>
      <c r="S71" s="300"/>
      <c r="T71" s="301"/>
    </row>
    <row r="72" spans="1:20" ht="41.25" customHeight="1" thickBot="1">
      <c r="A72" s="194" t="s">
        <v>155</v>
      </c>
      <c r="B72" s="105" t="s">
        <v>158</v>
      </c>
      <c r="C72" s="282" t="s">
        <v>238</v>
      </c>
      <c r="D72" s="107">
        <f>SUM(F72:K72)</f>
        <v>54</v>
      </c>
      <c r="E72" s="146">
        <v>28</v>
      </c>
      <c r="F72" s="146">
        <v>22</v>
      </c>
      <c r="G72" s="111">
        <v>28</v>
      </c>
      <c r="H72" s="146"/>
      <c r="I72" s="111"/>
      <c r="J72" s="11">
        <v>4</v>
      </c>
      <c r="K72" s="11"/>
      <c r="L72" s="204">
        <v>5.6</v>
      </c>
      <c r="M72" s="240"/>
      <c r="N72" s="243"/>
      <c r="O72" s="241"/>
      <c r="P72" s="245"/>
      <c r="Q72" s="238">
        <v>54</v>
      </c>
      <c r="R72" s="239"/>
      <c r="S72" s="300"/>
      <c r="T72" s="301"/>
    </row>
    <row r="73" spans="1:20" ht="41.25" customHeight="1" thickBot="1">
      <c r="A73" s="194" t="s">
        <v>167</v>
      </c>
      <c r="B73" s="105" t="s">
        <v>150</v>
      </c>
      <c r="C73" s="282" t="s">
        <v>238</v>
      </c>
      <c r="D73" s="107">
        <f t="shared" si="8"/>
        <v>36</v>
      </c>
      <c r="E73" s="146">
        <v>16</v>
      </c>
      <c r="F73" s="146">
        <v>16</v>
      </c>
      <c r="G73" s="111">
        <v>16</v>
      </c>
      <c r="H73" s="111"/>
      <c r="I73" s="111"/>
      <c r="J73" s="11">
        <v>4</v>
      </c>
      <c r="K73" s="11"/>
      <c r="L73" s="204">
        <v>5.6</v>
      </c>
      <c r="M73" s="240"/>
      <c r="N73" s="243"/>
      <c r="O73" s="241"/>
      <c r="P73" s="245"/>
      <c r="Q73" s="238"/>
      <c r="R73" s="239">
        <v>36</v>
      </c>
      <c r="S73" s="300"/>
      <c r="T73" s="301"/>
    </row>
    <row r="74" spans="1:20" ht="16.5" customHeight="1" thickBot="1">
      <c r="A74" s="165" t="s">
        <v>119</v>
      </c>
      <c r="B74" s="166" t="s">
        <v>107</v>
      </c>
      <c r="C74" s="284" t="s">
        <v>236</v>
      </c>
      <c r="D74" s="167">
        <f t="shared" si="8"/>
        <v>108</v>
      </c>
      <c r="E74" s="168">
        <v>108</v>
      </c>
      <c r="F74" s="168"/>
      <c r="G74" s="168"/>
      <c r="H74" s="169"/>
      <c r="I74" s="170">
        <v>108</v>
      </c>
      <c r="J74" s="162"/>
      <c r="K74" s="162"/>
      <c r="L74" s="207">
        <v>6</v>
      </c>
      <c r="M74" s="240"/>
      <c r="N74" s="243"/>
      <c r="O74" s="241"/>
      <c r="P74" s="245"/>
      <c r="Q74" s="238"/>
      <c r="R74" s="239">
        <v>108</v>
      </c>
      <c r="S74" s="300"/>
      <c r="T74" s="301"/>
    </row>
    <row r="75" spans="1:20" ht="20.25" customHeight="1" thickBot="1">
      <c r="A75" s="191" t="s">
        <v>26</v>
      </c>
      <c r="B75" s="43" t="s">
        <v>8</v>
      </c>
      <c r="C75" s="43"/>
      <c r="D75" s="107">
        <f t="shared" si="8"/>
        <v>12</v>
      </c>
      <c r="E75" s="11"/>
      <c r="F75" s="11"/>
      <c r="G75" s="11"/>
      <c r="H75" s="87"/>
      <c r="I75" s="11"/>
      <c r="J75" s="11"/>
      <c r="K75" s="11">
        <v>12</v>
      </c>
      <c r="L75" s="204"/>
      <c r="M75" s="240"/>
      <c r="N75" s="243"/>
      <c r="O75" s="241"/>
      <c r="P75" s="245"/>
      <c r="Q75" s="238"/>
      <c r="R75" s="239">
        <v>12</v>
      </c>
      <c r="S75" s="300"/>
      <c r="T75" s="301"/>
    </row>
    <row r="76" spans="1:20" ht="45" customHeight="1" thickBot="1">
      <c r="A76" s="129" t="s">
        <v>120</v>
      </c>
      <c r="B76" s="98" t="s">
        <v>121</v>
      </c>
      <c r="C76" s="283" t="s">
        <v>240</v>
      </c>
      <c r="D76" s="104">
        <f>SUM(F76:K76)</f>
        <v>300</v>
      </c>
      <c r="E76" s="104">
        <f>SUM(E77:E80)</f>
        <v>238</v>
      </c>
      <c r="F76" s="158">
        <f>SUM(F77:F80)</f>
        <v>76</v>
      </c>
      <c r="G76" s="158">
        <f>SUM(G77:G80)</f>
        <v>70</v>
      </c>
      <c r="H76" s="158">
        <f>SUM(H77:H80)</f>
        <v>20</v>
      </c>
      <c r="I76" s="158">
        <f>SUM(I77:I80)</f>
        <v>108</v>
      </c>
      <c r="J76" s="158">
        <f>SUM(J77:J80)</f>
        <v>14</v>
      </c>
      <c r="K76" s="104">
        <f>SUM(K79:K80)</f>
        <v>12</v>
      </c>
      <c r="L76" s="206"/>
      <c r="M76" s="240"/>
      <c r="N76" s="243"/>
      <c r="O76" s="241"/>
      <c r="P76" s="245"/>
      <c r="Q76" s="238"/>
      <c r="R76" s="239"/>
      <c r="S76" s="300"/>
      <c r="T76" s="301"/>
    </row>
    <row r="77" spans="1:20" ht="30" customHeight="1" thickBot="1">
      <c r="A77" s="65" t="s">
        <v>133</v>
      </c>
      <c r="B77" s="109" t="s">
        <v>134</v>
      </c>
      <c r="C77" s="282" t="s">
        <v>240</v>
      </c>
      <c r="D77" s="111">
        <f>SUM(F77:K77)</f>
        <v>72</v>
      </c>
      <c r="E77" s="106">
        <v>40</v>
      </c>
      <c r="F77" s="110">
        <v>34</v>
      </c>
      <c r="G77" s="110">
        <v>34</v>
      </c>
      <c r="H77" s="149"/>
      <c r="I77" s="149"/>
      <c r="J77" s="107">
        <v>4</v>
      </c>
      <c r="K77" s="107"/>
      <c r="L77" s="204">
        <v>7</v>
      </c>
      <c r="M77" s="240"/>
      <c r="N77" s="243"/>
      <c r="O77" s="241"/>
      <c r="P77" s="245"/>
      <c r="Q77" s="238"/>
      <c r="R77" s="239">
        <v>72</v>
      </c>
      <c r="S77" s="300"/>
      <c r="T77" s="301"/>
    </row>
    <row r="78" spans="1:20" ht="33" customHeight="1" thickBot="1">
      <c r="A78" s="132" t="s">
        <v>135</v>
      </c>
      <c r="B78" s="55" t="s">
        <v>136</v>
      </c>
      <c r="C78" s="282" t="s">
        <v>240</v>
      </c>
      <c r="D78" s="111">
        <f>SUM(F78:K78)</f>
        <v>108</v>
      </c>
      <c r="E78" s="88">
        <v>90</v>
      </c>
      <c r="F78" s="88">
        <v>42</v>
      </c>
      <c r="G78" s="88">
        <v>36</v>
      </c>
      <c r="H78" s="292">
        <v>20</v>
      </c>
      <c r="I78" s="88"/>
      <c r="J78" s="11">
        <v>10</v>
      </c>
      <c r="K78" s="11"/>
      <c r="L78" s="204">
        <v>7</v>
      </c>
      <c r="M78" s="240"/>
      <c r="N78" s="243"/>
      <c r="O78" s="241"/>
      <c r="P78" s="245"/>
      <c r="Q78" s="238"/>
      <c r="R78" s="239">
        <v>108</v>
      </c>
      <c r="S78" s="300"/>
      <c r="T78" s="301"/>
    </row>
    <row r="79" spans="1:20" ht="18" customHeight="1" thickBot="1">
      <c r="A79" s="165" t="s">
        <v>122</v>
      </c>
      <c r="B79" s="165" t="s">
        <v>107</v>
      </c>
      <c r="C79" s="317" t="s">
        <v>238</v>
      </c>
      <c r="D79" s="317">
        <f>SUM(F79:K79)</f>
        <v>108</v>
      </c>
      <c r="E79" s="165">
        <v>108</v>
      </c>
      <c r="F79" s="165"/>
      <c r="G79" s="165"/>
      <c r="H79" s="165"/>
      <c r="I79" s="165">
        <v>108</v>
      </c>
      <c r="J79" s="165"/>
      <c r="K79" s="165"/>
      <c r="L79" s="165">
        <v>7</v>
      </c>
      <c r="M79" s="240"/>
      <c r="N79" s="243"/>
      <c r="O79" s="241"/>
      <c r="P79" s="245"/>
      <c r="Q79" s="238"/>
      <c r="R79" s="239"/>
      <c r="S79" s="300">
        <v>108</v>
      </c>
      <c r="T79" s="301"/>
    </row>
    <row r="80" spans="1:20" ht="16.5" customHeight="1" thickBot="1">
      <c r="A80" s="191" t="s">
        <v>26</v>
      </c>
      <c r="B80" s="43" t="s">
        <v>8</v>
      </c>
      <c r="C80" s="43"/>
      <c r="D80" s="111">
        <f>SUM(F80:K80)</f>
        <v>12</v>
      </c>
      <c r="E80" s="11"/>
      <c r="F80" s="11"/>
      <c r="G80" s="11"/>
      <c r="H80" s="50"/>
      <c r="I80" s="11"/>
      <c r="J80" s="11"/>
      <c r="K80" s="11">
        <v>12</v>
      </c>
      <c r="L80" s="204"/>
      <c r="M80" s="240"/>
      <c r="N80" s="243"/>
      <c r="O80" s="241"/>
      <c r="P80" s="245"/>
      <c r="Q80" s="238"/>
      <c r="R80" s="239"/>
      <c r="S80" s="300">
        <v>12</v>
      </c>
      <c r="T80" s="301"/>
    </row>
    <row r="81" spans="1:20" ht="63" customHeight="1" thickBot="1">
      <c r="A81" s="176" t="s">
        <v>47</v>
      </c>
      <c r="B81" s="177" t="s">
        <v>159</v>
      </c>
      <c r="C81" s="177"/>
      <c r="D81" s="178">
        <f aca="true" t="shared" si="12" ref="D81:K81">D82+D85</f>
        <v>714</v>
      </c>
      <c r="E81" s="178">
        <f t="shared" si="12"/>
        <v>404</v>
      </c>
      <c r="F81" s="178">
        <f t="shared" si="12"/>
        <v>110</v>
      </c>
      <c r="G81" s="178">
        <f t="shared" si="12"/>
        <v>82</v>
      </c>
      <c r="H81" s="178">
        <f t="shared" si="12"/>
        <v>0</v>
      </c>
      <c r="I81" s="178">
        <f t="shared" si="12"/>
        <v>288</v>
      </c>
      <c r="J81" s="178">
        <f t="shared" si="12"/>
        <v>6</v>
      </c>
      <c r="K81" s="178">
        <f t="shared" si="12"/>
        <v>18</v>
      </c>
      <c r="L81" s="209"/>
      <c r="M81" s="240"/>
      <c r="N81" s="243"/>
      <c r="O81" s="241"/>
      <c r="P81" s="245"/>
      <c r="Q81" s="238"/>
      <c r="R81" s="239"/>
      <c r="S81" s="300"/>
      <c r="T81" s="301"/>
    </row>
    <row r="82" spans="1:20" ht="15.75" thickBot="1">
      <c r="A82" s="134"/>
      <c r="B82" s="112" t="s">
        <v>30</v>
      </c>
      <c r="C82" s="112"/>
      <c r="D82" s="94">
        <f>SUM(F82:K82)</f>
        <v>90</v>
      </c>
      <c r="E82" s="94">
        <f aca="true" t="shared" si="13" ref="E82:K82">SUM(E83:E84)</f>
        <v>66</v>
      </c>
      <c r="F82" s="94">
        <f t="shared" si="13"/>
        <v>34</v>
      </c>
      <c r="G82" s="94">
        <f t="shared" si="13"/>
        <v>52</v>
      </c>
      <c r="H82" s="94">
        <f t="shared" si="13"/>
        <v>0</v>
      </c>
      <c r="I82" s="94">
        <f t="shared" si="13"/>
        <v>0</v>
      </c>
      <c r="J82" s="94">
        <f t="shared" si="13"/>
        <v>4</v>
      </c>
      <c r="K82" s="94">
        <f t="shared" si="13"/>
        <v>0</v>
      </c>
      <c r="L82" s="205"/>
      <c r="M82" s="240"/>
      <c r="N82" s="243"/>
      <c r="O82" s="241"/>
      <c r="P82" s="245"/>
      <c r="Q82" s="238"/>
      <c r="R82" s="239"/>
      <c r="S82" s="300"/>
      <c r="T82" s="301"/>
    </row>
    <row r="83" spans="1:20" ht="18.75" customHeight="1" thickBot="1">
      <c r="A83" s="193" t="s">
        <v>144</v>
      </c>
      <c r="B83" s="171" t="s">
        <v>157</v>
      </c>
      <c r="C83" s="173" t="s">
        <v>236</v>
      </c>
      <c r="D83" s="162">
        <f>SUM(F83:K83)</f>
        <v>36</v>
      </c>
      <c r="E83" s="172">
        <v>36</v>
      </c>
      <c r="F83" s="173">
        <v>10</v>
      </c>
      <c r="G83" s="173">
        <v>26</v>
      </c>
      <c r="H83" s="173"/>
      <c r="I83" s="174"/>
      <c r="J83" s="162"/>
      <c r="K83" s="162"/>
      <c r="L83" s="207">
        <v>4</v>
      </c>
      <c r="M83" s="240"/>
      <c r="N83" s="243"/>
      <c r="O83" s="241"/>
      <c r="P83" s="245">
        <v>36</v>
      </c>
      <c r="Q83" s="238"/>
      <c r="R83" s="239"/>
      <c r="S83" s="300"/>
      <c r="T83" s="301"/>
    </row>
    <row r="84" spans="1:20" ht="17.25" customHeight="1" thickBot="1">
      <c r="A84" s="191" t="s">
        <v>145</v>
      </c>
      <c r="B84" s="44" t="s">
        <v>124</v>
      </c>
      <c r="C84" s="47" t="s">
        <v>236</v>
      </c>
      <c r="D84" s="11">
        <f>SUM(F84:K84)</f>
        <v>54</v>
      </c>
      <c r="E84" s="48">
        <v>30</v>
      </c>
      <c r="F84" s="45">
        <v>24</v>
      </c>
      <c r="G84" s="45">
        <v>26</v>
      </c>
      <c r="H84" s="45"/>
      <c r="I84" s="144"/>
      <c r="J84" s="11">
        <v>4</v>
      </c>
      <c r="K84" s="11"/>
      <c r="L84" s="204">
        <v>5</v>
      </c>
      <c r="M84" s="240"/>
      <c r="N84" s="243"/>
      <c r="O84" s="241"/>
      <c r="P84" s="245">
        <v>54</v>
      </c>
      <c r="Q84" s="238"/>
      <c r="R84" s="239"/>
      <c r="S84" s="300"/>
      <c r="T84" s="301"/>
    </row>
    <row r="85" spans="1:20" ht="15.75" thickBot="1">
      <c r="A85" s="134"/>
      <c r="B85" s="112" t="s">
        <v>36</v>
      </c>
      <c r="C85" s="112"/>
      <c r="D85" s="94">
        <f>D86+D93</f>
        <v>624</v>
      </c>
      <c r="E85" s="115">
        <f aca="true" t="shared" si="14" ref="E85:K85">E93</f>
        <v>338</v>
      </c>
      <c r="F85" s="115">
        <f t="shared" si="14"/>
        <v>76</v>
      </c>
      <c r="G85" s="115">
        <f t="shared" si="14"/>
        <v>30</v>
      </c>
      <c r="H85" s="115">
        <f t="shared" si="14"/>
        <v>0</v>
      </c>
      <c r="I85" s="115">
        <f t="shared" si="14"/>
        <v>288</v>
      </c>
      <c r="J85" s="115">
        <f t="shared" si="14"/>
        <v>2</v>
      </c>
      <c r="K85" s="115">
        <f t="shared" si="14"/>
        <v>18</v>
      </c>
      <c r="L85" s="205"/>
      <c r="M85" s="240"/>
      <c r="N85" s="243"/>
      <c r="O85" s="241"/>
      <c r="P85" s="245"/>
      <c r="Q85" s="238"/>
      <c r="R85" s="239"/>
      <c r="S85" s="300"/>
      <c r="T85" s="301"/>
    </row>
    <row r="86" spans="1:20" ht="26.25" customHeight="1" thickBot="1">
      <c r="A86" s="129" t="s">
        <v>147</v>
      </c>
      <c r="B86" s="98" t="s">
        <v>146</v>
      </c>
      <c r="C86" s="283" t="s">
        <v>240</v>
      </c>
      <c r="D86" s="104">
        <f>SUM(F86:K86)</f>
        <v>210</v>
      </c>
      <c r="E86" s="108">
        <f>SUM(E87)</f>
        <v>126</v>
      </c>
      <c r="F86" s="108">
        <f>SUM(F87)</f>
        <v>50</v>
      </c>
      <c r="G86" s="108">
        <f>SUM(G87)</f>
        <v>76</v>
      </c>
      <c r="H86" s="108">
        <f>H87</f>
        <v>0</v>
      </c>
      <c r="I86" s="108">
        <f>I87</f>
        <v>72</v>
      </c>
      <c r="J86" s="108">
        <f>J87</f>
        <v>0</v>
      </c>
      <c r="K86" s="104">
        <f>SUM(K87)</f>
        <v>12</v>
      </c>
      <c r="L86" s="206"/>
      <c r="M86" s="240"/>
      <c r="N86" s="243"/>
      <c r="O86" s="241"/>
      <c r="P86" s="245"/>
      <c r="Q86" s="238"/>
      <c r="R86" s="239"/>
      <c r="S86" s="300"/>
      <c r="T86" s="301"/>
    </row>
    <row r="87" spans="1:20" ht="33.75" customHeight="1" thickBot="1">
      <c r="A87" s="190" t="s">
        <v>154</v>
      </c>
      <c r="B87" s="113" t="s">
        <v>161</v>
      </c>
      <c r="C87" s="91" t="s">
        <v>240</v>
      </c>
      <c r="D87" s="91">
        <f>SUM(F87:K87)</f>
        <v>210</v>
      </c>
      <c r="E87" s="114">
        <f aca="true" t="shared" si="15" ref="E87:K87">SUM(E88:E92)</f>
        <v>126</v>
      </c>
      <c r="F87" s="114">
        <f t="shared" si="15"/>
        <v>50</v>
      </c>
      <c r="G87" s="114">
        <f t="shared" si="15"/>
        <v>76</v>
      </c>
      <c r="H87" s="114">
        <f t="shared" si="15"/>
        <v>0</v>
      </c>
      <c r="I87" s="114">
        <f t="shared" si="15"/>
        <v>72</v>
      </c>
      <c r="J87" s="114">
        <f t="shared" si="15"/>
        <v>0</v>
      </c>
      <c r="K87" s="114">
        <f t="shared" si="15"/>
        <v>12</v>
      </c>
      <c r="L87" s="210">
        <v>5.6</v>
      </c>
      <c r="M87" s="240"/>
      <c r="N87" s="243"/>
      <c r="O87" s="241"/>
      <c r="P87" s="245"/>
      <c r="Q87" s="238"/>
      <c r="R87" s="239"/>
      <c r="S87" s="300"/>
      <c r="T87" s="301"/>
    </row>
    <row r="88" spans="1:20" ht="19.5" customHeight="1" thickBot="1">
      <c r="A88" s="44"/>
      <c r="B88" s="175" t="s">
        <v>169</v>
      </c>
      <c r="C88" s="173"/>
      <c r="D88" s="162">
        <f>SUM(F88:K88)</f>
        <v>24</v>
      </c>
      <c r="E88" s="164">
        <v>24</v>
      </c>
      <c r="F88" s="164">
        <v>12</v>
      </c>
      <c r="G88" s="164">
        <v>12</v>
      </c>
      <c r="H88" s="164"/>
      <c r="I88" s="174"/>
      <c r="J88" s="167"/>
      <c r="K88" s="162"/>
      <c r="L88" s="207">
        <v>4</v>
      </c>
      <c r="M88" s="240"/>
      <c r="N88" s="243"/>
      <c r="O88" s="241"/>
      <c r="P88" s="245"/>
      <c r="Q88" s="238">
        <v>24</v>
      </c>
      <c r="R88" s="239"/>
      <c r="S88" s="300"/>
      <c r="T88" s="301"/>
    </row>
    <row r="89" spans="1:20" ht="31.5" customHeight="1" thickBot="1">
      <c r="A89" s="44"/>
      <c r="B89" s="44" t="s">
        <v>170</v>
      </c>
      <c r="C89" s="47"/>
      <c r="D89" s="11">
        <f>SUM(F89:K89)</f>
        <v>24</v>
      </c>
      <c r="E89" s="50">
        <v>24</v>
      </c>
      <c r="F89" s="51">
        <v>20</v>
      </c>
      <c r="G89" s="51">
        <v>4</v>
      </c>
      <c r="H89" s="107"/>
      <c r="I89" s="144"/>
      <c r="J89" s="107"/>
      <c r="K89" s="11"/>
      <c r="L89" s="204">
        <v>4</v>
      </c>
      <c r="M89" s="240"/>
      <c r="N89" s="243"/>
      <c r="O89" s="241"/>
      <c r="P89" s="245">
        <v>24</v>
      </c>
      <c r="Q89" s="238"/>
      <c r="R89" s="239"/>
      <c r="S89" s="300"/>
      <c r="T89" s="301"/>
    </row>
    <row r="90" spans="1:20" s="151" customFormat="1" ht="22.5" customHeight="1" thickBot="1">
      <c r="A90" s="191"/>
      <c r="B90" s="58" t="s">
        <v>171</v>
      </c>
      <c r="C90" s="47"/>
      <c r="D90" s="287">
        <f>IF(LEN(F90)&gt;0,SUM(F90:K90),"")</f>
        <v>78</v>
      </c>
      <c r="E90" s="288">
        <v>78</v>
      </c>
      <c r="F90" s="289">
        <v>18</v>
      </c>
      <c r="G90" s="289">
        <v>60</v>
      </c>
      <c r="H90" s="290"/>
      <c r="I90" s="290"/>
      <c r="J90" s="290"/>
      <c r="K90" s="290"/>
      <c r="L90" s="291">
        <v>4</v>
      </c>
      <c r="M90" s="240"/>
      <c r="N90" s="243"/>
      <c r="O90" s="241"/>
      <c r="P90" s="245"/>
      <c r="Q90" s="238">
        <v>78</v>
      </c>
      <c r="R90" s="239"/>
      <c r="S90" s="300"/>
      <c r="T90" s="301"/>
    </row>
    <row r="91" spans="1:20" s="151" customFormat="1" ht="26.25" customHeight="1" thickBot="1">
      <c r="A91" s="133" t="s">
        <v>156</v>
      </c>
      <c r="B91" s="100" t="s">
        <v>106</v>
      </c>
      <c r="C91" s="282" t="s">
        <v>238</v>
      </c>
      <c r="D91" s="290">
        <f aca="true" t="shared" si="16" ref="D91:D98">SUM(F91:K91)</f>
        <v>72</v>
      </c>
      <c r="E91" s="288"/>
      <c r="F91" s="289"/>
      <c r="G91" s="289"/>
      <c r="H91" s="290"/>
      <c r="I91" s="290">
        <v>72</v>
      </c>
      <c r="J91" s="290"/>
      <c r="K91" s="290"/>
      <c r="L91" s="291">
        <v>4</v>
      </c>
      <c r="M91" s="240"/>
      <c r="N91" s="243"/>
      <c r="O91" s="241"/>
      <c r="P91" s="245"/>
      <c r="Q91" s="238">
        <v>72</v>
      </c>
      <c r="R91" s="239"/>
      <c r="S91" s="300"/>
      <c r="T91" s="301"/>
    </row>
    <row r="92" spans="1:20" ht="15.75" thickBot="1">
      <c r="A92" s="191" t="s">
        <v>26</v>
      </c>
      <c r="B92" s="121" t="s">
        <v>8</v>
      </c>
      <c r="C92" s="121"/>
      <c r="D92" s="11">
        <f t="shared" si="16"/>
        <v>12</v>
      </c>
      <c r="E92" s="144"/>
      <c r="F92" s="45"/>
      <c r="G92" s="45"/>
      <c r="H92" s="45"/>
      <c r="I92" s="144"/>
      <c r="J92" s="11"/>
      <c r="K92" s="11">
        <v>12</v>
      </c>
      <c r="L92" s="204"/>
      <c r="M92" s="240"/>
      <c r="N92" s="243"/>
      <c r="O92" s="241"/>
      <c r="P92" s="245"/>
      <c r="Q92" s="238">
        <v>12</v>
      </c>
      <c r="R92" s="239"/>
      <c r="S92" s="300"/>
      <c r="T92" s="301"/>
    </row>
    <row r="93" spans="1:20" ht="43.5" thickBot="1">
      <c r="A93" s="135" t="s">
        <v>183</v>
      </c>
      <c r="B93" s="116" t="s">
        <v>181</v>
      </c>
      <c r="C93" s="283" t="s">
        <v>240</v>
      </c>
      <c r="D93" s="95">
        <f t="shared" si="16"/>
        <v>414</v>
      </c>
      <c r="E93" s="95">
        <f>SUM(E94:E98)</f>
        <v>338</v>
      </c>
      <c r="F93" s="95">
        <f aca="true" t="shared" si="17" ref="F93:K93">SUM(F94:F98)</f>
        <v>76</v>
      </c>
      <c r="G93" s="95">
        <f t="shared" si="17"/>
        <v>30</v>
      </c>
      <c r="H93" s="95">
        <f t="shared" si="17"/>
        <v>0</v>
      </c>
      <c r="I93" s="95">
        <f t="shared" si="17"/>
        <v>288</v>
      </c>
      <c r="J93" s="95">
        <f t="shared" si="17"/>
        <v>2</v>
      </c>
      <c r="K93" s="95">
        <f t="shared" si="17"/>
        <v>18</v>
      </c>
      <c r="L93" s="206"/>
      <c r="M93" s="240"/>
      <c r="N93" s="243"/>
      <c r="O93" s="241"/>
      <c r="P93" s="245"/>
      <c r="Q93" s="238"/>
      <c r="R93" s="239"/>
      <c r="S93" s="300"/>
      <c r="T93" s="301"/>
    </row>
    <row r="94" spans="1:20" ht="30.75" thickBot="1">
      <c r="A94" s="66" t="s">
        <v>162</v>
      </c>
      <c r="B94" s="46" t="s">
        <v>138</v>
      </c>
      <c r="C94" s="282" t="s">
        <v>250</v>
      </c>
      <c r="D94" s="107">
        <f t="shared" si="16"/>
        <v>72</v>
      </c>
      <c r="E94" s="148">
        <v>30</v>
      </c>
      <c r="F94" s="152">
        <v>60</v>
      </c>
      <c r="G94" s="152">
        <v>12</v>
      </c>
      <c r="H94" s="153"/>
      <c r="I94" s="152"/>
      <c r="J94" s="152"/>
      <c r="K94" s="152"/>
      <c r="L94" s="204">
        <v>1.2</v>
      </c>
      <c r="M94" s="240"/>
      <c r="N94" s="243">
        <v>36</v>
      </c>
      <c r="O94" s="241">
        <v>36</v>
      </c>
      <c r="P94" s="245"/>
      <c r="Q94" s="238"/>
      <c r="R94" s="239"/>
      <c r="S94" s="300"/>
      <c r="T94" s="301"/>
    </row>
    <row r="95" spans="1:20" ht="30.75" thickBot="1">
      <c r="A95" s="66" t="s">
        <v>163</v>
      </c>
      <c r="B95" s="46" t="s">
        <v>125</v>
      </c>
      <c r="C95" s="282" t="s">
        <v>250</v>
      </c>
      <c r="D95" s="107">
        <f t="shared" si="16"/>
        <v>36</v>
      </c>
      <c r="E95" s="49">
        <v>20</v>
      </c>
      <c r="F95" s="47">
        <v>16</v>
      </c>
      <c r="G95" s="47">
        <v>18</v>
      </c>
      <c r="H95" s="45"/>
      <c r="I95" s="47"/>
      <c r="J95" s="11">
        <v>2</v>
      </c>
      <c r="K95" s="11"/>
      <c r="L95" s="204">
        <v>3</v>
      </c>
      <c r="M95" s="240"/>
      <c r="N95" s="243"/>
      <c r="O95" s="241"/>
      <c r="P95" s="245">
        <v>36</v>
      </c>
      <c r="Q95" s="238"/>
      <c r="R95" s="239"/>
      <c r="S95" s="300"/>
      <c r="T95" s="301"/>
    </row>
    <row r="96" spans="1:20" ht="30" customHeight="1" thickBot="1">
      <c r="A96" s="66" t="s">
        <v>164</v>
      </c>
      <c r="B96" s="46" t="s">
        <v>106</v>
      </c>
      <c r="C96" s="282" t="s">
        <v>248</v>
      </c>
      <c r="D96" s="107">
        <f t="shared" si="16"/>
        <v>180</v>
      </c>
      <c r="E96" s="49">
        <v>180</v>
      </c>
      <c r="F96" s="47"/>
      <c r="G96" s="47"/>
      <c r="H96" s="47"/>
      <c r="I96" s="47">
        <v>180</v>
      </c>
      <c r="J96" s="11"/>
      <c r="K96" s="11"/>
      <c r="L96" s="269" t="s">
        <v>227</v>
      </c>
      <c r="M96" s="240"/>
      <c r="N96" s="243">
        <v>36</v>
      </c>
      <c r="O96" s="241">
        <v>60</v>
      </c>
      <c r="P96" s="245">
        <v>48</v>
      </c>
      <c r="Q96" s="238"/>
      <c r="R96" s="239"/>
      <c r="S96" s="300"/>
      <c r="T96" s="301"/>
    </row>
    <row r="97" spans="1:20" ht="15.75" thickBot="1">
      <c r="A97" s="165" t="s">
        <v>165</v>
      </c>
      <c r="B97" s="166" t="s">
        <v>107</v>
      </c>
      <c r="C97" s="286" t="s">
        <v>236</v>
      </c>
      <c r="D97" s="167">
        <f t="shared" si="16"/>
        <v>108</v>
      </c>
      <c r="E97" s="162">
        <v>108</v>
      </c>
      <c r="F97" s="162"/>
      <c r="G97" s="162"/>
      <c r="H97" s="162"/>
      <c r="I97" s="162">
        <v>108</v>
      </c>
      <c r="J97" s="162"/>
      <c r="K97" s="162"/>
      <c r="L97" s="207">
        <v>5.6</v>
      </c>
      <c r="M97" s="240"/>
      <c r="N97" s="243"/>
      <c r="O97" s="241"/>
      <c r="P97" s="245"/>
      <c r="Q97" s="238">
        <v>108</v>
      </c>
      <c r="R97" s="239"/>
      <c r="S97" s="300"/>
      <c r="T97" s="301"/>
    </row>
    <row r="98" spans="1:20" ht="15.75" thickBot="1">
      <c r="A98" s="191" t="s">
        <v>26</v>
      </c>
      <c r="B98" s="121" t="s">
        <v>8</v>
      </c>
      <c r="C98" s="121"/>
      <c r="D98" s="107">
        <f t="shared" si="16"/>
        <v>18</v>
      </c>
      <c r="E98" s="11"/>
      <c r="F98" s="11"/>
      <c r="G98" s="11"/>
      <c r="H98" s="11"/>
      <c r="I98" s="11"/>
      <c r="J98" s="11"/>
      <c r="K98" s="11">
        <v>18</v>
      </c>
      <c r="L98" s="204"/>
      <c r="M98" s="240"/>
      <c r="N98" s="243"/>
      <c r="O98" s="241"/>
      <c r="P98" s="245"/>
      <c r="Q98" s="238">
        <v>18</v>
      </c>
      <c r="R98" s="239"/>
      <c r="S98" s="300"/>
      <c r="T98" s="301"/>
    </row>
    <row r="99" spans="1:20" ht="15.75" thickBot="1">
      <c r="A99" s="136" t="s">
        <v>153</v>
      </c>
      <c r="B99" s="117" t="s">
        <v>152</v>
      </c>
      <c r="C99" s="285" t="s">
        <v>236</v>
      </c>
      <c r="D99" s="118">
        <f>E99+F99</f>
        <v>72</v>
      </c>
      <c r="E99" s="119">
        <v>72</v>
      </c>
      <c r="F99" s="119"/>
      <c r="G99" s="119"/>
      <c r="H99" s="119"/>
      <c r="I99" s="119">
        <v>72</v>
      </c>
      <c r="J99" s="119"/>
      <c r="K99" s="119"/>
      <c r="L99" s="211">
        <v>7</v>
      </c>
      <c r="M99" s="240"/>
      <c r="N99" s="243"/>
      <c r="O99" s="241"/>
      <c r="P99" s="245"/>
      <c r="Q99" s="238"/>
      <c r="R99" s="239"/>
      <c r="S99" s="300">
        <v>72</v>
      </c>
      <c r="T99" s="301"/>
    </row>
    <row r="100" spans="1:20" ht="15.75" thickBot="1">
      <c r="A100" s="137" t="s">
        <v>56</v>
      </c>
      <c r="B100" s="120" t="s">
        <v>57</v>
      </c>
      <c r="C100" s="120"/>
      <c r="D100" s="118">
        <v>216</v>
      </c>
      <c r="E100" s="119"/>
      <c r="F100" s="119"/>
      <c r="G100" s="119"/>
      <c r="H100" s="119"/>
      <c r="I100" s="119"/>
      <c r="J100" s="119"/>
      <c r="K100" s="119"/>
      <c r="L100" s="211">
        <v>8</v>
      </c>
      <c r="M100" s="240"/>
      <c r="N100" s="243"/>
      <c r="O100" s="241"/>
      <c r="P100" s="245"/>
      <c r="Q100" s="238"/>
      <c r="R100" s="239"/>
      <c r="S100" s="300"/>
      <c r="T100" s="318">
        <v>216</v>
      </c>
    </row>
    <row r="101" spans="1:20" ht="15.75" thickBot="1">
      <c r="A101" s="138"/>
      <c r="B101" s="121"/>
      <c r="C101" s="121"/>
      <c r="D101" s="107"/>
      <c r="E101" s="11"/>
      <c r="F101" s="11"/>
      <c r="G101" s="11"/>
      <c r="H101" s="11"/>
      <c r="I101" s="11"/>
      <c r="J101" s="11"/>
      <c r="K101" s="11"/>
      <c r="L101" s="204"/>
      <c r="M101" s="240"/>
      <c r="N101" s="243"/>
      <c r="O101" s="241"/>
      <c r="P101" s="245"/>
      <c r="Q101" s="238"/>
      <c r="R101" s="239"/>
      <c r="S101" s="300"/>
      <c r="T101" s="301"/>
    </row>
    <row r="102" spans="1:20" s="160" customFormat="1" ht="21" thickBot="1">
      <c r="A102" s="351" t="s">
        <v>58</v>
      </c>
      <c r="B102" s="352"/>
      <c r="C102" s="185"/>
      <c r="D102" s="159">
        <f>D100+D99+D81+D41+D33+D14</f>
        <v>5256</v>
      </c>
      <c r="E102" s="159">
        <f>E100+E99+E81+E41+E33+E14</f>
        <v>2600</v>
      </c>
      <c r="F102" s="159">
        <f>F100+F99+F81+F41+F33+F14</f>
        <v>1634</v>
      </c>
      <c r="G102" s="159">
        <f>G100+G99+G81+G41+G33+G14</f>
        <v>1984</v>
      </c>
      <c r="H102" s="159">
        <f>H100+H99+H81+H41+H33+H14</f>
        <v>80</v>
      </c>
      <c r="I102" s="159">
        <f>I100+I99+I81+I41+I33+I14</f>
        <v>900</v>
      </c>
      <c r="J102" s="159">
        <f>J100+J99+J81+J41+J33+J14</f>
        <v>114</v>
      </c>
      <c r="K102" s="159">
        <f>K100+K99+K81+K41+K33+K14</f>
        <v>118</v>
      </c>
      <c r="L102" s="212"/>
      <c r="M102" s="246"/>
      <c r="N102" s="247"/>
      <c r="O102" s="248"/>
      <c r="P102" s="249"/>
      <c r="Q102" s="250"/>
      <c r="R102" s="251"/>
      <c r="S102" s="303"/>
      <c r="T102" s="304"/>
    </row>
    <row r="103" spans="1:20" ht="15.75" thickBot="1">
      <c r="A103" s="157"/>
      <c r="B103" s="155"/>
      <c r="C103" s="186"/>
      <c r="D103" s="107"/>
      <c r="E103" s="107"/>
      <c r="F103" s="107"/>
      <c r="G103" s="107"/>
      <c r="H103" s="107"/>
      <c r="I103" s="107"/>
      <c r="J103" s="107"/>
      <c r="K103" s="107"/>
      <c r="L103" s="213"/>
      <c r="M103" s="252"/>
      <c r="N103" s="253"/>
      <c r="O103" s="254"/>
      <c r="P103" s="255"/>
      <c r="Q103" s="256"/>
      <c r="R103" s="257"/>
      <c r="S103" s="305"/>
      <c r="T103" s="306"/>
    </row>
    <row r="104" spans="1:20" ht="15.75" thickBot="1">
      <c r="A104" s="157"/>
      <c r="B104" s="155"/>
      <c r="C104" s="186"/>
      <c r="D104" s="107"/>
      <c r="E104" s="107"/>
      <c r="F104" s="107"/>
      <c r="G104" s="107"/>
      <c r="H104" s="107"/>
      <c r="I104" s="107"/>
      <c r="J104" s="107"/>
      <c r="K104" s="107"/>
      <c r="L104" s="213"/>
      <c r="M104" s="258"/>
      <c r="N104" s="259"/>
      <c r="O104" s="254"/>
      <c r="P104" s="255"/>
      <c r="Q104" s="256"/>
      <c r="R104" s="257"/>
      <c r="S104" s="305"/>
      <c r="T104" s="306"/>
    </row>
    <row r="105" spans="1:20" ht="29.25" thickBot="1">
      <c r="A105" s="135" t="s">
        <v>184</v>
      </c>
      <c r="B105" s="116" t="s">
        <v>186</v>
      </c>
      <c r="C105" s="283" t="s">
        <v>240</v>
      </c>
      <c r="D105" s="95">
        <f aca="true" t="shared" si="18" ref="D105:D110">SUM(F105:K105)</f>
        <v>414</v>
      </c>
      <c r="E105" s="95">
        <f>SUM(E106:E110)</f>
        <v>338</v>
      </c>
      <c r="F105" s="95">
        <f aca="true" t="shared" si="19" ref="F105:K105">SUM(F106:F110)</f>
        <v>76</v>
      </c>
      <c r="G105" s="95">
        <f t="shared" si="19"/>
        <v>30</v>
      </c>
      <c r="H105" s="95">
        <f t="shared" si="19"/>
        <v>0</v>
      </c>
      <c r="I105" s="95">
        <f t="shared" si="19"/>
        <v>288</v>
      </c>
      <c r="J105" s="95">
        <f t="shared" si="19"/>
        <v>2</v>
      </c>
      <c r="K105" s="95">
        <f t="shared" si="19"/>
        <v>18</v>
      </c>
      <c r="L105" s="206"/>
      <c r="M105" s="258"/>
      <c r="N105" s="259"/>
      <c r="O105" s="254"/>
      <c r="P105" s="255"/>
      <c r="Q105" s="256"/>
      <c r="R105" s="257"/>
      <c r="S105" s="305"/>
      <c r="T105" s="306"/>
    </row>
    <row r="106" spans="1:20" ht="30.75" thickBot="1">
      <c r="A106" s="66" t="s">
        <v>174</v>
      </c>
      <c r="B106" s="46" t="s">
        <v>138</v>
      </c>
      <c r="C106" s="282" t="s">
        <v>249</v>
      </c>
      <c r="D106" s="107">
        <f t="shared" si="18"/>
        <v>72</v>
      </c>
      <c r="E106" s="148">
        <v>30</v>
      </c>
      <c r="F106" s="152">
        <v>60</v>
      </c>
      <c r="G106" s="152">
        <v>12</v>
      </c>
      <c r="H106" s="153"/>
      <c r="I106" s="152"/>
      <c r="J106" s="152"/>
      <c r="K106" s="152"/>
      <c r="L106" s="204" t="s">
        <v>160</v>
      </c>
      <c r="M106" s="258"/>
      <c r="N106" s="259"/>
      <c r="O106" s="254"/>
      <c r="P106" s="255"/>
      <c r="Q106" s="256"/>
      <c r="R106" s="257"/>
      <c r="S106" s="305"/>
      <c r="T106" s="306"/>
    </row>
    <row r="107" spans="1:20" ht="30.75" thickBot="1">
      <c r="A107" s="66" t="s">
        <v>175</v>
      </c>
      <c r="B107" s="46" t="s">
        <v>125</v>
      </c>
      <c r="C107" s="282" t="s">
        <v>236</v>
      </c>
      <c r="D107" s="107">
        <f t="shared" si="18"/>
        <v>36</v>
      </c>
      <c r="E107" s="49">
        <v>20</v>
      </c>
      <c r="F107" s="47">
        <v>16</v>
      </c>
      <c r="G107" s="47">
        <v>18</v>
      </c>
      <c r="H107" s="45"/>
      <c r="I107" s="47"/>
      <c r="J107" s="11">
        <v>2</v>
      </c>
      <c r="K107" s="11"/>
      <c r="L107" s="204">
        <v>4.5</v>
      </c>
      <c r="M107" s="258"/>
      <c r="N107" s="259"/>
      <c r="O107" s="254"/>
      <c r="P107" s="255"/>
      <c r="Q107" s="256"/>
      <c r="R107" s="257"/>
      <c r="S107" s="305"/>
      <c r="T107" s="306"/>
    </row>
    <row r="108" spans="1:20" ht="30" customHeight="1" thickBot="1">
      <c r="A108" s="66" t="s">
        <v>176</v>
      </c>
      <c r="B108" s="46" t="s">
        <v>106</v>
      </c>
      <c r="C108" s="282" t="s">
        <v>248</v>
      </c>
      <c r="D108" s="107">
        <f t="shared" si="18"/>
        <v>180</v>
      </c>
      <c r="E108" s="49">
        <v>180</v>
      </c>
      <c r="F108" s="47"/>
      <c r="G108" s="47"/>
      <c r="H108" s="47"/>
      <c r="I108" s="47">
        <v>180</v>
      </c>
      <c r="J108" s="11"/>
      <c r="K108" s="11"/>
      <c r="L108" s="204" t="s">
        <v>168</v>
      </c>
      <c r="M108" s="258"/>
      <c r="N108" s="259"/>
      <c r="O108" s="254"/>
      <c r="P108" s="255"/>
      <c r="Q108" s="256"/>
      <c r="R108" s="257"/>
      <c r="S108" s="305"/>
      <c r="T108" s="306"/>
    </row>
    <row r="109" spans="1:20" ht="15.75" thickBot="1">
      <c r="A109" s="165" t="s">
        <v>173</v>
      </c>
      <c r="B109" s="166" t="s">
        <v>182</v>
      </c>
      <c r="C109" s="286" t="s">
        <v>236</v>
      </c>
      <c r="D109" s="167">
        <f t="shared" si="18"/>
        <v>108</v>
      </c>
      <c r="E109" s="162">
        <v>108</v>
      </c>
      <c r="F109" s="162"/>
      <c r="G109" s="162"/>
      <c r="H109" s="162"/>
      <c r="I109" s="162">
        <v>108</v>
      </c>
      <c r="J109" s="162"/>
      <c r="K109" s="162"/>
      <c r="L109" s="207">
        <v>5.6</v>
      </c>
      <c r="M109" s="258"/>
      <c r="N109" s="259"/>
      <c r="O109" s="254"/>
      <c r="P109" s="255"/>
      <c r="Q109" s="256"/>
      <c r="R109" s="257"/>
      <c r="S109" s="305"/>
      <c r="T109" s="306"/>
    </row>
    <row r="110" spans="1:20" ht="15.75" thickBot="1">
      <c r="A110" s="191" t="s">
        <v>26</v>
      </c>
      <c r="B110" s="121" t="s">
        <v>8</v>
      </c>
      <c r="C110" s="121"/>
      <c r="D110" s="107">
        <f t="shared" si="18"/>
        <v>18</v>
      </c>
      <c r="E110" s="11"/>
      <c r="F110" s="11"/>
      <c r="G110" s="11"/>
      <c r="H110" s="11"/>
      <c r="I110" s="11"/>
      <c r="J110" s="11"/>
      <c r="K110" s="11">
        <v>18</v>
      </c>
      <c r="L110" s="204"/>
      <c r="M110" s="258"/>
      <c r="N110" s="259"/>
      <c r="O110" s="254"/>
      <c r="P110" s="255"/>
      <c r="Q110" s="256"/>
      <c r="R110" s="257"/>
      <c r="S110" s="305"/>
      <c r="T110" s="306"/>
    </row>
    <row r="111" spans="1:20" ht="15.75" thickBot="1">
      <c r="A111" s="136" t="s">
        <v>153</v>
      </c>
      <c r="B111" s="117" t="s">
        <v>152</v>
      </c>
      <c r="C111" s="184"/>
      <c r="D111" s="118">
        <f>E111+F111</f>
        <v>72</v>
      </c>
      <c r="E111" s="119">
        <v>72</v>
      </c>
      <c r="F111" s="119"/>
      <c r="G111" s="119"/>
      <c r="H111" s="119"/>
      <c r="I111" s="119">
        <v>72</v>
      </c>
      <c r="J111" s="119"/>
      <c r="K111" s="119"/>
      <c r="L111" s="211">
        <v>7</v>
      </c>
      <c r="M111" s="258"/>
      <c r="N111" s="259"/>
      <c r="O111" s="254"/>
      <c r="P111" s="255"/>
      <c r="Q111" s="256"/>
      <c r="R111" s="257"/>
      <c r="S111" s="305"/>
      <c r="T111" s="306"/>
    </row>
    <row r="112" spans="1:20" ht="15.75" thickBot="1">
      <c r="A112" s="137" t="s">
        <v>56</v>
      </c>
      <c r="B112" s="120" t="s">
        <v>57</v>
      </c>
      <c r="C112" s="120"/>
      <c r="D112" s="118">
        <v>216</v>
      </c>
      <c r="E112" s="119"/>
      <c r="F112" s="119"/>
      <c r="G112" s="119"/>
      <c r="H112" s="119"/>
      <c r="I112" s="119"/>
      <c r="J112" s="119"/>
      <c r="K112" s="119"/>
      <c r="L112" s="211">
        <v>8</v>
      </c>
      <c r="M112" s="258"/>
      <c r="N112" s="259"/>
      <c r="O112" s="254"/>
      <c r="P112" s="255"/>
      <c r="Q112" s="256"/>
      <c r="R112" s="257"/>
      <c r="S112" s="305"/>
      <c r="T112" s="306"/>
    </row>
    <row r="113" spans="1:20" ht="15.75" thickBot="1">
      <c r="A113" s="189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258"/>
      <c r="N113" s="259"/>
      <c r="O113" s="254"/>
      <c r="P113" s="255"/>
      <c r="Q113" s="256"/>
      <c r="R113" s="257"/>
      <c r="S113" s="305"/>
      <c r="T113" s="306"/>
    </row>
    <row r="114" spans="1:20" ht="29.25" thickBot="1">
      <c r="A114" s="135" t="s">
        <v>185</v>
      </c>
      <c r="B114" s="116" t="s">
        <v>187</v>
      </c>
      <c r="C114" s="283" t="s">
        <v>240</v>
      </c>
      <c r="D114" s="158">
        <f aca="true" t="shared" si="20" ref="D114:D119">SUM(F114:K114)</f>
        <v>414</v>
      </c>
      <c r="E114" s="158">
        <f>SUM(E115:E119)</f>
        <v>338</v>
      </c>
      <c r="F114" s="158">
        <f aca="true" t="shared" si="21" ref="F114:K114">SUM(F115:F119)</f>
        <v>76</v>
      </c>
      <c r="G114" s="158">
        <f t="shared" si="21"/>
        <v>30</v>
      </c>
      <c r="H114" s="158">
        <f t="shared" si="21"/>
        <v>0</v>
      </c>
      <c r="I114" s="158">
        <f t="shared" si="21"/>
        <v>288</v>
      </c>
      <c r="J114" s="158">
        <f t="shared" si="21"/>
        <v>2</v>
      </c>
      <c r="K114" s="158">
        <f t="shared" si="21"/>
        <v>18</v>
      </c>
      <c r="L114" s="214"/>
      <c r="M114" s="258"/>
      <c r="N114" s="259"/>
      <c r="O114" s="254"/>
      <c r="P114" s="255"/>
      <c r="Q114" s="256"/>
      <c r="R114" s="257"/>
      <c r="S114" s="305"/>
      <c r="T114" s="306"/>
    </row>
    <row r="115" spans="1:20" ht="30.75" thickBot="1">
      <c r="A115" s="66" t="s">
        <v>177</v>
      </c>
      <c r="B115" s="46" t="s">
        <v>138</v>
      </c>
      <c r="C115" s="282" t="s">
        <v>249</v>
      </c>
      <c r="D115" s="107">
        <f t="shared" si="20"/>
        <v>72</v>
      </c>
      <c r="E115" s="148">
        <v>30</v>
      </c>
      <c r="F115" s="152">
        <v>60</v>
      </c>
      <c r="G115" s="152">
        <v>12</v>
      </c>
      <c r="H115" s="153"/>
      <c r="I115" s="152"/>
      <c r="J115" s="152"/>
      <c r="K115" s="152"/>
      <c r="L115" s="204" t="s">
        <v>160</v>
      </c>
      <c r="M115" s="258"/>
      <c r="N115" s="259"/>
      <c r="O115" s="254"/>
      <c r="P115" s="255"/>
      <c r="Q115" s="256"/>
      <c r="R115" s="257"/>
      <c r="S115" s="305"/>
      <c r="T115" s="306"/>
    </row>
    <row r="116" spans="1:20" ht="30.75" thickBot="1">
      <c r="A116" s="66" t="s">
        <v>178</v>
      </c>
      <c r="B116" s="46" t="s">
        <v>125</v>
      </c>
      <c r="C116" s="282" t="s">
        <v>236</v>
      </c>
      <c r="D116" s="107">
        <f t="shared" si="20"/>
        <v>36</v>
      </c>
      <c r="E116" s="49">
        <v>20</v>
      </c>
      <c r="F116" s="47">
        <v>16</v>
      </c>
      <c r="G116" s="47">
        <v>18</v>
      </c>
      <c r="H116" s="45"/>
      <c r="I116" s="47"/>
      <c r="J116" s="11">
        <v>2</v>
      </c>
      <c r="K116" s="11"/>
      <c r="L116" s="204">
        <v>4.5</v>
      </c>
      <c r="M116" s="258"/>
      <c r="N116" s="259"/>
      <c r="O116" s="254"/>
      <c r="P116" s="255"/>
      <c r="Q116" s="256"/>
      <c r="R116" s="257"/>
      <c r="S116" s="305"/>
      <c r="T116" s="306"/>
    </row>
    <row r="117" spans="1:20" ht="30" customHeight="1" thickBot="1">
      <c r="A117" s="66" t="s">
        <v>179</v>
      </c>
      <c r="B117" s="46" t="s">
        <v>106</v>
      </c>
      <c r="C117" s="282" t="s">
        <v>248</v>
      </c>
      <c r="D117" s="107">
        <f t="shared" si="20"/>
        <v>180</v>
      </c>
      <c r="E117" s="49">
        <v>180</v>
      </c>
      <c r="F117" s="47"/>
      <c r="G117" s="47"/>
      <c r="H117" s="47"/>
      <c r="I117" s="47">
        <v>180</v>
      </c>
      <c r="J117" s="11"/>
      <c r="K117" s="11"/>
      <c r="L117" s="204" t="s">
        <v>168</v>
      </c>
      <c r="M117" s="258"/>
      <c r="N117" s="259"/>
      <c r="O117" s="254"/>
      <c r="P117" s="255"/>
      <c r="Q117" s="256"/>
      <c r="R117" s="257"/>
      <c r="S117" s="305"/>
      <c r="T117" s="306"/>
    </row>
    <row r="118" spans="1:20" ht="15.75" thickBot="1">
      <c r="A118" s="165" t="s">
        <v>180</v>
      </c>
      <c r="B118" s="166" t="s">
        <v>182</v>
      </c>
      <c r="C118" s="286" t="s">
        <v>236</v>
      </c>
      <c r="D118" s="167">
        <f t="shared" si="20"/>
        <v>108</v>
      </c>
      <c r="E118" s="162">
        <v>108</v>
      </c>
      <c r="F118" s="162"/>
      <c r="G118" s="162"/>
      <c r="H118" s="162"/>
      <c r="I118" s="162">
        <v>108</v>
      </c>
      <c r="J118" s="162"/>
      <c r="K118" s="162"/>
      <c r="L118" s="207">
        <v>5.6</v>
      </c>
      <c r="M118" s="258"/>
      <c r="N118" s="259"/>
      <c r="O118" s="254"/>
      <c r="P118" s="255"/>
      <c r="Q118" s="256"/>
      <c r="R118" s="257"/>
      <c r="S118" s="305"/>
      <c r="T118" s="306"/>
    </row>
    <row r="119" spans="1:20" ht="15.75" thickBot="1">
      <c r="A119" s="191" t="s">
        <v>26</v>
      </c>
      <c r="B119" s="121" t="s">
        <v>8</v>
      </c>
      <c r="C119" s="121"/>
      <c r="D119" s="107">
        <f t="shared" si="20"/>
        <v>18</v>
      </c>
      <c r="E119" s="11"/>
      <c r="F119" s="11"/>
      <c r="G119" s="11"/>
      <c r="H119" s="11"/>
      <c r="I119" s="11"/>
      <c r="J119" s="11"/>
      <c r="K119" s="11">
        <v>18</v>
      </c>
      <c r="L119" s="204"/>
      <c r="M119" s="258"/>
      <c r="N119" s="259"/>
      <c r="O119" s="254"/>
      <c r="P119" s="255"/>
      <c r="Q119" s="256"/>
      <c r="R119" s="257"/>
      <c r="S119" s="305"/>
      <c r="T119" s="306"/>
    </row>
    <row r="120" spans="1:20" ht="15.75" thickBot="1">
      <c r="A120" s="136" t="s">
        <v>153</v>
      </c>
      <c r="B120" s="117" t="s">
        <v>152</v>
      </c>
      <c r="C120" s="184"/>
      <c r="D120" s="118">
        <f>E120+F120</f>
        <v>72</v>
      </c>
      <c r="E120" s="119">
        <v>72</v>
      </c>
      <c r="F120" s="119"/>
      <c r="G120" s="119"/>
      <c r="H120" s="119"/>
      <c r="I120" s="119">
        <v>72</v>
      </c>
      <c r="J120" s="119"/>
      <c r="K120" s="119"/>
      <c r="L120" s="211">
        <v>7</v>
      </c>
      <c r="M120" s="258"/>
      <c r="N120" s="259"/>
      <c r="O120" s="254"/>
      <c r="P120" s="255"/>
      <c r="Q120" s="271"/>
      <c r="R120" s="294"/>
      <c r="S120" s="307"/>
      <c r="T120" s="308"/>
    </row>
    <row r="121" spans="1:20" ht="15.75" thickBot="1">
      <c r="A121" s="137" t="s">
        <v>56</v>
      </c>
      <c r="B121" s="120" t="s">
        <v>57</v>
      </c>
      <c r="C121" s="120"/>
      <c r="D121" s="118">
        <v>216</v>
      </c>
      <c r="E121" s="119"/>
      <c r="F121" s="119"/>
      <c r="G121" s="119"/>
      <c r="H121" s="119"/>
      <c r="I121" s="119"/>
      <c r="J121" s="119"/>
      <c r="K121" s="119"/>
      <c r="L121" s="211">
        <v>8</v>
      </c>
      <c r="M121" s="260"/>
      <c r="N121" s="261"/>
      <c r="O121" s="262"/>
      <c r="P121" s="263"/>
      <c r="Q121" s="264"/>
      <c r="R121" s="280"/>
      <c r="S121" s="309"/>
      <c r="T121" s="310"/>
    </row>
    <row r="122" spans="1:20" ht="21.75" thickBot="1">
      <c r="A122" s="351" t="s">
        <v>208</v>
      </c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4"/>
      <c r="M122" s="272">
        <f>SUM(M16:M121)</f>
        <v>612</v>
      </c>
      <c r="N122" s="272">
        <f aca="true" t="shared" si="22" ref="N122:T122">SUM(N14:N121)</f>
        <v>864</v>
      </c>
      <c r="O122" s="273">
        <f t="shared" si="22"/>
        <v>612</v>
      </c>
      <c r="P122" s="273">
        <f t="shared" si="22"/>
        <v>864</v>
      </c>
      <c r="Q122" s="274">
        <f t="shared" si="22"/>
        <v>612</v>
      </c>
      <c r="R122" s="274">
        <f t="shared" si="22"/>
        <v>864</v>
      </c>
      <c r="S122" s="311">
        <f t="shared" si="22"/>
        <v>612</v>
      </c>
      <c r="T122" s="312">
        <f t="shared" si="22"/>
        <v>216</v>
      </c>
    </row>
    <row r="123" spans="1:20" ht="21" thickBot="1">
      <c r="A123" s="351" t="s">
        <v>255</v>
      </c>
      <c r="B123" s="375"/>
      <c r="C123" s="375"/>
      <c r="D123" s="375"/>
      <c r="E123" s="375"/>
      <c r="F123" s="375"/>
      <c r="G123" s="375"/>
      <c r="H123" s="375"/>
      <c r="I123" s="375"/>
      <c r="J123" s="375"/>
      <c r="K123" s="375"/>
      <c r="L123" s="352"/>
      <c r="M123" s="275">
        <f>M122/M9</f>
        <v>36</v>
      </c>
      <c r="N123" s="275">
        <f>N122/N9</f>
        <v>36</v>
      </c>
      <c r="O123" s="276">
        <f>O122/O9</f>
        <v>36</v>
      </c>
      <c r="P123" s="276">
        <f>P122/P9</f>
        <v>36</v>
      </c>
      <c r="Q123" s="277">
        <f>Q122/Q9</f>
        <v>36</v>
      </c>
      <c r="R123" s="277">
        <f>R122/R9</f>
        <v>36</v>
      </c>
      <c r="S123" s="313">
        <f>S122/S9</f>
        <v>36</v>
      </c>
      <c r="T123" s="314">
        <f>T122/T9</f>
        <v>36</v>
      </c>
    </row>
    <row r="124" spans="1:20" ht="15.75" thickBot="1">
      <c r="A124" s="189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278"/>
      <c r="N124" s="278"/>
      <c r="O124" s="273"/>
      <c r="P124" s="273"/>
      <c r="Q124" s="274"/>
      <c r="R124" s="274"/>
      <c r="S124" s="311"/>
      <c r="T124" s="312"/>
    </row>
    <row r="125" spans="1:20" s="270" customFormat="1" ht="30.75" customHeight="1" thickBot="1">
      <c r="A125" s="381" t="s">
        <v>251</v>
      </c>
      <c r="B125" s="382"/>
      <c r="C125" s="382"/>
      <c r="D125" s="382"/>
      <c r="E125" s="382"/>
      <c r="F125" s="382"/>
      <c r="G125" s="382"/>
      <c r="H125" s="383"/>
      <c r="I125" s="376" t="s">
        <v>252</v>
      </c>
      <c r="J125" s="377"/>
      <c r="K125" s="377"/>
      <c r="L125" s="377"/>
      <c r="M125" s="279">
        <v>15</v>
      </c>
      <c r="N125" s="279">
        <v>16</v>
      </c>
      <c r="O125" s="273">
        <v>14</v>
      </c>
      <c r="P125" s="273">
        <v>18</v>
      </c>
      <c r="Q125" s="274">
        <v>10</v>
      </c>
      <c r="R125" s="274">
        <v>12</v>
      </c>
      <c r="S125" s="315">
        <v>9</v>
      </c>
      <c r="T125" s="316"/>
    </row>
    <row r="126" spans="1:20" s="270" customFormat="1" ht="32.25" customHeight="1" thickBot="1">
      <c r="A126" s="384"/>
      <c r="B126" s="385"/>
      <c r="C126" s="385"/>
      <c r="D126" s="385"/>
      <c r="E126" s="385"/>
      <c r="F126" s="385"/>
      <c r="G126" s="385"/>
      <c r="H126" s="386"/>
      <c r="I126" s="376" t="s">
        <v>253</v>
      </c>
      <c r="J126" s="377"/>
      <c r="K126" s="377"/>
      <c r="L126" s="377"/>
      <c r="M126" s="279">
        <v>36</v>
      </c>
      <c r="N126" s="279">
        <v>36</v>
      </c>
      <c r="O126" s="273">
        <v>60</v>
      </c>
      <c r="P126" s="273">
        <v>48</v>
      </c>
      <c r="Q126" s="274">
        <v>72</v>
      </c>
      <c r="R126" s="274">
        <v>144</v>
      </c>
      <c r="S126" s="315">
        <v>72</v>
      </c>
      <c r="T126" s="312"/>
    </row>
    <row r="127" spans="1:20" s="270" customFormat="1" ht="33" customHeight="1" thickBot="1">
      <c r="A127" s="384"/>
      <c r="B127" s="385"/>
      <c r="C127" s="385"/>
      <c r="D127" s="385"/>
      <c r="E127" s="385"/>
      <c r="F127" s="385"/>
      <c r="G127" s="385"/>
      <c r="H127" s="386"/>
      <c r="I127" s="376" t="s">
        <v>254</v>
      </c>
      <c r="J127" s="377"/>
      <c r="K127" s="377"/>
      <c r="L127" s="377"/>
      <c r="M127" s="279" t="s">
        <v>244</v>
      </c>
      <c r="N127" s="279" t="s">
        <v>244</v>
      </c>
      <c r="O127" s="273" t="s">
        <v>244</v>
      </c>
      <c r="P127" s="273" t="s">
        <v>244</v>
      </c>
      <c r="Q127" s="274">
        <v>108</v>
      </c>
      <c r="R127" s="274">
        <v>108</v>
      </c>
      <c r="S127" s="315">
        <v>216</v>
      </c>
      <c r="T127" s="312"/>
    </row>
    <row r="128" spans="1:20" s="270" customFormat="1" ht="34.5" customHeight="1" thickBot="1">
      <c r="A128" s="384"/>
      <c r="B128" s="385"/>
      <c r="C128" s="385"/>
      <c r="D128" s="385"/>
      <c r="E128" s="385"/>
      <c r="F128" s="385"/>
      <c r="G128" s="385"/>
      <c r="H128" s="386"/>
      <c r="I128" s="378" t="s">
        <v>256</v>
      </c>
      <c r="J128" s="379"/>
      <c r="K128" s="379"/>
      <c r="L128" s="380"/>
      <c r="M128" s="279" t="s">
        <v>244</v>
      </c>
      <c r="N128" s="279" t="s">
        <v>244</v>
      </c>
      <c r="O128" s="273" t="s">
        <v>244</v>
      </c>
      <c r="P128" s="273" t="s">
        <v>244</v>
      </c>
      <c r="Q128" s="274" t="s">
        <v>244</v>
      </c>
      <c r="R128" s="274" t="s">
        <v>244</v>
      </c>
      <c r="S128" s="315">
        <v>72</v>
      </c>
      <c r="T128" s="315"/>
    </row>
    <row r="129" spans="1:20" s="270" customFormat="1" ht="19.5" customHeight="1" thickBot="1">
      <c r="A129" s="384"/>
      <c r="B129" s="385"/>
      <c r="C129" s="385"/>
      <c r="D129" s="385"/>
      <c r="E129" s="385"/>
      <c r="F129" s="385"/>
      <c r="G129" s="385"/>
      <c r="H129" s="386"/>
      <c r="I129" s="378" t="s">
        <v>232</v>
      </c>
      <c r="J129" s="379"/>
      <c r="K129" s="379"/>
      <c r="L129" s="380"/>
      <c r="M129" s="279" t="s">
        <v>244</v>
      </c>
      <c r="N129" s="279">
        <v>2</v>
      </c>
      <c r="O129" s="273">
        <v>1</v>
      </c>
      <c r="P129" s="273">
        <v>6</v>
      </c>
      <c r="Q129" s="274">
        <v>4</v>
      </c>
      <c r="R129" s="274">
        <v>4</v>
      </c>
      <c r="S129" s="315">
        <v>5</v>
      </c>
      <c r="T129" s="311"/>
    </row>
    <row r="130" spans="1:20" s="270" customFormat="1" ht="19.5" customHeight="1" thickBot="1">
      <c r="A130" s="384"/>
      <c r="B130" s="385"/>
      <c r="C130" s="385"/>
      <c r="D130" s="385"/>
      <c r="E130" s="385"/>
      <c r="F130" s="385"/>
      <c r="G130" s="385"/>
      <c r="H130" s="386"/>
      <c r="I130" s="378" t="s">
        <v>233</v>
      </c>
      <c r="J130" s="379"/>
      <c r="K130" s="379"/>
      <c r="L130" s="380"/>
      <c r="M130" s="279">
        <v>2</v>
      </c>
      <c r="N130" s="279">
        <v>8</v>
      </c>
      <c r="O130" s="273">
        <v>4</v>
      </c>
      <c r="P130" s="273">
        <v>6</v>
      </c>
      <c r="Q130" s="274">
        <v>4</v>
      </c>
      <c r="R130" s="274">
        <v>6</v>
      </c>
      <c r="S130" s="315">
        <v>6</v>
      </c>
      <c r="T130" s="311"/>
    </row>
    <row r="131" spans="1:20" s="270" customFormat="1" ht="18.75" customHeight="1" thickBot="1">
      <c r="A131" s="387"/>
      <c r="B131" s="388"/>
      <c r="C131" s="388"/>
      <c r="D131" s="388"/>
      <c r="E131" s="388"/>
      <c r="F131" s="388"/>
      <c r="G131" s="388"/>
      <c r="H131" s="389"/>
      <c r="I131" s="376" t="s">
        <v>243</v>
      </c>
      <c r="J131" s="377"/>
      <c r="K131" s="377"/>
      <c r="L131" s="377"/>
      <c r="M131" s="279">
        <v>3</v>
      </c>
      <c r="N131" s="279">
        <v>2</v>
      </c>
      <c r="O131" s="273">
        <v>1</v>
      </c>
      <c r="P131" s="273">
        <v>1</v>
      </c>
      <c r="Q131" s="274">
        <v>1</v>
      </c>
      <c r="R131" s="274">
        <v>1</v>
      </c>
      <c r="S131" s="315">
        <v>1</v>
      </c>
      <c r="T131" s="311"/>
    </row>
  </sheetData>
  <sheetProtection password="EFC5" sheet="1" objects="1" scenarios="1" selectLockedCells="1" selectUnlockedCells="1"/>
  <mergeCells count="36">
    <mergeCell ref="A122:L122"/>
    <mergeCell ref="A123:L123"/>
    <mergeCell ref="I125:L125"/>
    <mergeCell ref="I126:L126"/>
    <mergeCell ref="I127:L127"/>
    <mergeCell ref="I128:L128"/>
    <mergeCell ref="A125:H131"/>
    <mergeCell ref="I129:L129"/>
    <mergeCell ref="I131:L131"/>
    <mergeCell ref="I130:L130"/>
    <mergeCell ref="A29:B29"/>
    <mergeCell ref="A15:B15"/>
    <mergeCell ref="A13:B13"/>
    <mergeCell ref="A3:T3"/>
    <mergeCell ref="A4:T4"/>
    <mergeCell ref="M7:N7"/>
    <mergeCell ref="H7:H10"/>
    <mergeCell ref="M6:T6"/>
    <mergeCell ref="S7:T7"/>
    <mergeCell ref="O7:P7"/>
    <mergeCell ref="A2:T2"/>
    <mergeCell ref="A5:T5"/>
    <mergeCell ref="A102:B102"/>
    <mergeCell ref="A6:A10"/>
    <mergeCell ref="B6:B10"/>
    <mergeCell ref="C6:C10"/>
    <mergeCell ref="D6:D10"/>
    <mergeCell ref="I7:I10"/>
    <mergeCell ref="J7:J10"/>
    <mergeCell ref="K7:K10"/>
    <mergeCell ref="Q7:R7"/>
    <mergeCell ref="E6:E10"/>
    <mergeCell ref="F6:K6"/>
    <mergeCell ref="L6:L10"/>
    <mergeCell ref="F7:F10"/>
    <mergeCell ref="G7:G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Soloviev</dc:creator>
  <cp:keywords/>
  <dc:description/>
  <cp:lastModifiedBy>1</cp:lastModifiedBy>
  <cp:lastPrinted>2023-09-08T07:03:12Z</cp:lastPrinted>
  <dcterms:created xsi:type="dcterms:W3CDTF">2022-11-02T06:48:06Z</dcterms:created>
  <dcterms:modified xsi:type="dcterms:W3CDTF">2023-10-01T20:05:33Z</dcterms:modified>
  <cp:category/>
  <cp:version/>
  <cp:contentType/>
  <cp:contentStatus/>
</cp:coreProperties>
</file>