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10" yWindow="4110" windowWidth="15735" windowHeight="11295" activeTab="1"/>
  </bookViews>
  <sheets>
    <sheet name="КУГ" sheetId="1" r:id="rId1"/>
    <sheet name="УП" sheetId="2" r:id="rId2"/>
  </sheets>
  <definedNames/>
  <calcPr fullCalcOnLoad="1"/>
</workbook>
</file>

<file path=xl/sharedStrings.xml><?xml version="1.0" encoding="utf-8"?>
<sst xmlns="http://schemas.openxmlformats.org/spreadsheetml/2006/main" count="383" uniqueCount="221">
  <si>
    <t>Индекс</t>
  </si>
  <si>
    <t>Наименование</t>
  </si>
  <si>
    <t>Всего</t>
  </si>
  <si>
    <t>Объем образовательной программы в академических часах</t>
  </si>
  <si>
    <t>Теоретические занятия</t>
  </si>
  <si>
    <t>Лабораторные и практические занятия</t>
  </si>
  <si>
    <t>Практика</t>
  </si>
  <si>
    <t>Самостоятельная работа</t>
  </si>
  <si>
    <t>Промежуточная аттестация</t>
  </si>
  <si>
    <t>Обязательная часть образовательной программы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</si>
  <si>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</si>
  <si>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</si>
  <si>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</si>
  <si>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</si>
  <si>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</si>
  <si>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</si>
  <si>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</si>
  <si>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</si>
  <si>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</si>
  <si>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</si>
  <si>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</si>
  <si>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</si>
  <si>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</si>
  <si>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</si>
  <si>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</si>
  <si>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</si>
  <si>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ПА</t>
  </si>
  <si>
    <t>Иностранный язык в профессиональной деятельности</t>
  </si>
  <si>
    <t>ОПБ</t>
  </si>
  <si>
    <t>Обязательный профессиональный блок</t>
  </si>
  <si>
    <t>Общепрофессиональный цикл</t>
  </si>
  <si>
    <t>ОП.01</t>
  </si>
  <si>
    <t>ОП.02</t>
  </si>
  <si>
    <t>ОП.03</t>
  </si>
  <si>
    <t>ОП.04</t>
  </si>
  <si>
    <t>ОП.XX</t>
  </si>
  <si>
    <t>Профессиональный цикл</t>
  </si>
  <si>
    <t>ПМ.01</t>
  </si>
  <si>
    <t>МДК.01.01</t>
  </si>
  <si>
    <t>МДК.01.02</t>
  </si>
  <si>
    <t>МДК.01.03</t>
  </si>
  <si>
    <t>МДК.01.ХХ</t>
  </si>
  <si>
    <t>УП.01</t>
  </si>
  <si>
    <t>ПП.01</t>
  </si>
  <si>
    <t>ПМ.ХХ</t>
  </si>
  <si>
    <t>УП.ХХ</t>
  </si>
  <si>
    <t>ПП.ХХ</t>
  </si>
  <si>
    <t>ДПБ 1</t>
  </si>
  <si>
    <t>ОПд.ХХ</t>
  </si>
  <si>
    <t>ПМд.01</t>
  </si>
  <si>
    <t>УПд.01</t>
  </si>
  <si>
    <t>ППд.01</t>
  </si>
  <si>
    <t>ПМд.ХХ</t>
  </si>
  <si>
    <t>УПд.ХХ</t>
  </si>
  <si>
    <t>ППд.ХХ</t>
  </si>
  <si>
    <t>ДПБ Х</t>
  </si>
  <si>
    <t>ГИА.00</t>
  </si>
  <si>
    <t>Государственная итоговая аттестация</t>
  </si>
  <si>
    <t>Итого:</t>
  </si>
  <si>
    <t>ПН</t>
  </si>
  <si>
    <t>Дополнительный профессиональный блок</t>
  </si>
  <si>
    <t>МДМ.ХХ</t>
  </si>
  <si>
    <t>Название месяца</t>
  </si>
  <si>
    <t>В т.ч. в форме практической подготовки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</si>
  <si>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</si>
  <si>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</si>
  <si>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</si>
  <si>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</si>
  <si>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СГ.00</t>
  </si>
  <si>
    <t>Социально-гуманитарный цикл</t>
  </si>
  <si>
    <t>МДК.ХХ.</t>
  </si>
  <si>
    <t>МДКд.01</t>
  </si>
  <si>
    <t>МДКд.ХХ</t>
  </si>
  <si>
    <t>СГ.01</t>
  </si>
  <si>
    <t>История России</t>
  </si>
  <si>
    <t>СГ.02</t>
  </si>
  <si>
    <t>СГ.03</t>
  </si>
  <si>
    <t>Безопасность жизнедеятельности</t>
  </si>
  <si>
    <t>СГ.04</t>
  </si>
  <si>
    <t>СГ.05</t>
  </si>
  <si>
    <t>Основы бережливого производства (в соответствии ФГОС СПО)</t>
  </si>
  <si>
    <t>СГ.06</t>
  </si>
  <si>
    <t>Основы финансовой грамотности (в соответствии ФГОС СПО)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</si>
  <si>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</si>
  <si>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</si>
  <si>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</si>
  <si>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</si>
  <si>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</si>
  <si>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</si>
  <si>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</si>
  <si>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</si>
  <si>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</si>
  <si>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</si>
  <si>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ОП.05</t>
  </si>
  <si>
    <t>ОП.06</t>
  </si>
  <si>
    <t>ОП.07</t>
  </si>
  <si>
    <t>ОП.08</t>
  </si>
  <si>
    <t>Учебная практика</t>
  </si>
  <si>
    <t>Производственная практика</t>
  </si>
  <si>
    <t>ПМ. 02</t>
  </si>
  <si>
    <t>МДК 02.01</t>
  </si>
  <si>
    <t>УП.02</t>
  </si>
  <si>
    <t>ПМ. 03</t>
  </si>
  <si>
    <t>МДК.03.01</t>
  </si>
  <si>
    <t>ПМ. 04</t>
  </si>
  <si>
    <t>МДК 04.01</t>
  </si>
  <si>
    <t>ПП. 04</t>
  </si>
  <si>
    <t>ОП00</t>
  </si>
  <si>
    <t>МДМ. 01</t>
  </si>
  <si>
    <t>Индивидуальный проект*</t>
  </si>
  <si>
    <t>ОП.10</t>
  </si>
  <si>
    <t>ОП.09</t>
  </si>
  <si>
    <t>ОП.11</t>
  </si>
  <si>
    <t>ОП.12</t>
  </si>
  <si>
    <t>Цифровизация в машиностроении</t>
  </si>
  <si>
    <t>ПМ.06</t>
  </si>
  <si>
    <t xml:space="preserve">Практика по профилю специальности </t>
  </si>
  <si>
    <t>ПП.00</t>
  </si>
  <si>
    <t>МДК 04.02</t>
  </si>
  <si>
    <t>Дополнительный профессиональный блок  организации-работодателя (ПАО "Автодизель" (ЯМЗ), АО "Ярославский завод дизельной аппаратуры")</t>
  </si>
  <si>
    <t>Введение в специальность</t>
  </si>
  <si>
    <t>Основы шахматной игры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</si>
  <si>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</si>
  <si>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</si>
  <si>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</si>
  <si>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</si>
  <si>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</si>
  <si>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</si>
  <si>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</si>
  <si>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</si>
  <si>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</si>
  <si>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</si>
  <si>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</si>
  <si>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</si>
  <si>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ОУД.13 </t>
  </si>
  <si>
    <t>ОО.00</t>
  </si>
  <si>
    <t>Общеобразовательный цикл</t>
  </si>
  <si>
    <t>Дополнительные учебные предметы, курсы по выбору обучающихся</t>
  </si>
  <si>
    <t>ДУД.14</t>
  </si>
  <si>
    <t xml:space="preserve">Обязательные учебные предметы </t>
  </si>
  <si>
    <t>ДУД.15</t>
  </si>
  <si>
    <t>ИП</t>
  </si>
  <si>
    <t>Распределение обязательной нагрузки по курсам и семестрам ( в часах)</t>
  </si>
  <si>
    <t>1 курс</t>
  </si>
  <si>
    <t>2 курс</t>
  </si>
  <si>
    <t>3 курс</t>
  </si>
  <si>
    <t>1 сем</t>
  </si>
  <si>
    <t>2 сем</t>
  </si>
  <si>
    <t xml:space="preserve">3 сем </t>
  </si>
  <si>
    <t>4 сем</t>
  </si>
  <si>
    <t>5 сем</t>
  </si>
  <si>
    <t>6 сем</t>
  </si>
  <si>
    <t>нед</t>
  </si>
  <si>
    <t>2023-2024 учебный год</t>
  </si>
  <si>
    <t>Формы промежуточной аттестации</t>
  </si>
  <si>
    <t>Рекомендуемый курс изучения</t>
  </si>
  <si>
    <t>Курсовой проект (работа)</t>
  </si>
  <si>
    <t xml:space="preserve">УЧЕБНЫЙ ПЛАН   </t>
  </si>
  <si>
    <t>Основы бережливого производства</t>
  </si>
  <si>
    <t>Обществознание *</t>
  </si>
  <si>
    <t>Математика</t>
  </si>
  <si>
    <t>по специальности 38.02.03 Операционная деятельность в логистике</t>
  </si>
  <si>
    <t>группа 232</t>
  </si>
  <si>
    <t>Правовое обеспечение профессиональной деятельности</t>
  </si>
  <si>
    <t>*- Индивидуальный проект выполняется в рамках  ОУД.10 Обществознание</t>
  </si>
  <si>
    <t>проверить л пр</t>
  </si>
  <si>
    <t>Информационное обеспечение логистических процессов</t>
  </si>
  <si>
    <t>Экономика организации</t>
  </si>
  <si>
    <t>Статистика</t>
  </si>
  <si>
    <t>Документационное обеспечение управления</t>
  </si>
  <si>
    <t>Финансы, денежное обращение и кредит</t>
  </si>
  <si>
    <t>Основы логистической деятельности</t>
  </si>
  <si>
    <t>Налоги и налогообложение</t>
  </si>
  <si>
    <t>Моделирование логистических систем</t>
  </si>
  <si>
    <t>Менеджмент</t>
  </si>
  <si>
    <t>Бухгалтерский учет логистических операций</t>
  </si>
  <si>
    <t>Управленческий учет и финансы</t>
  </si>
  <si>
    <t>Правовое обеспечение и основы управления организацией</t>
  </si>
  <si>
    <t>Информационно-документационное обеспечение логистических процессов</t>
  </si>
  <si>
    <t>Логистика закупок</t>
  </si>
  <si>
    <t>Складская логистика</t>
  </si>
  <si>
    <t>Планирование и организация логистических процессов в закупках и складировании</t>
  </si>
  <si>
    <t>ПМ.02 Планирование и организация логистических процессов в производстве и распределении</t>
  </si>
  <si>
    <t>МДК 02.02</t>
  </si>
  <si>
    <t>Производственная логистика</t>
  </si>
  <si>
    <t>Распределительная логистика</t>
  </si>
  <si>
    <t>ПМ.03 Планирование и организация логистических процессов в транспортировке и сервисном обслуживании</t>
  </si>
  <si>
    <t>МДК.03.02</t>
  </si>
  <si>
    <t>Транспортная логистика</t>
  </si>
  <si>
    <t>Логистика сервисного обслуживания</t>
  </si>
  <si>
    <t>ПМ.04 Планирование и оценка эффективности работы логистических систем, контроль логистических операций</t>
  </si>
  <si>
    <t>Основы планирования логистических операций</t>
  </si>
  <si>
    <t>Оценка эффективности и контроль логистических систем</t>
  </si>
  <si>
    <t>Производственная система</t>
  </si>
  <si>
    <t>ПМ.05</t>
  </si>
  <si>
    <t>Цифровизация в профессиональной деятельности</t>
  </si>
  <si>
    <t>Организация логистической системы компаний группы "ГАЗ"</t>
  </si>
  <si>
    <t>МДК 06.01</t>
  </si>
  <si>
    <t>МДК.05.01</t>
  </si>
  <si>
    <t>МДМ. 02</t>
  </si>
  <si>
    <t>МДМ.03</t>
  </si>
  <si>
    <t>ПП.03</t>
  </si>
  <si>
    <t>УП. 05</t>
  </si>
  <si>
    <t>ПП. 06</t>
  </si>
  <si>
    <r>
      <rPr>
        <sz val="10"/>
        <color indexed="8"/>
        <rFont val="Calibri"/>
        <family val="2"/>
      </rPr>
      <t>­</t>
    </r>
    <r>
      <rPr>
        <sz val="10"/>
        <color indexed="8"/>
        <rFont val="Times New Roman"/>
        <family val="1"/>
      </rPr>
      <t>; Э</t>
    </r>
  </si>
  <si>
    <t>­; дз</t>
  </si>
  <si>
    <t>­; ­; Э</t>
  </si>
  <si>
    <t xml:space="preserve"> дз</t>
  </si>
  <si>
    <t>дз;дз</t>
  </si>
  <si>
    <t>­; з</t>
  </si>
  <si>
    <t xml:space="preserve"> з</t>
  </si>
  <si>
    <t>­; ­;­;­;дз</t>
  </si>
  <si>
    <t>­; Э</t>
  </si>
  <si>
    <t>з;дз;з;дз;дз</t>
  </si>
  <si>
    <t>2;3</t>
  </si>
  <si>
    <t>дз</t>
  </si>
  <si>
    <t>э</t>
  </si>
  <si>
    <t>кэ</t>
  </si>
  <si>
    <t>2-3</t>
  </si>
  <si>
    <t>1-2</t>
  </si>
  <si>
    <t>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</si>
</sst>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0.000000"/>
    <numFmt numFmtId="179" formatCode="0.0000"/>
    <numFmt numFmtId="180" formatCode="0.000"/>
    <numFmt numFmtId="18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u val="single"/>
      <sz val="8.8"/>
      <color indexed="36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7" borderId="16" xfId="0" applyFont="1" applyFill="1" applyBorder="1" applyAlignment="1">
      <alignment vertical="top" wrapText="1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36" borderId="18" xfId="0" applyFont="1" applyFill="1" applyBorder="1" applyAlignment="1">
      <alignment horizontal="left" wrapText="1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2" fillId="37" borderId="16" xfId="0" applyFont="1" applyFill="1" applyBorder="1" applyAlignment="1">
      <alignment horizontal="left" vertical="top" wrapText="1"/>
    </xf>
    <xf numFmtId="0" fontId="2" fillId="37" borderId="11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2" fillId="38" borderId="11" xfId="0" applyFont="1" applyFill="1" applyBorder="1" applyAlignment="1">
      <alignment wrapText="1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1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left" wrapText="1"/>
    </xf>
    <xf numFmtId="0" fontId="2" fillId="38" borderId="17" xfId="0" applyFont="1" applyFill="1" applyBorder="1" applyAlignment="1">
      <alignment wrapText="1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2" fillId="38" borderId="16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0" fontId="6" fillId="38" borderId="11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 applyProtection="1">
      <alignment horizontal="left" vertical="center" wrapText="1"/>
      <protection locked="0"/>
    </xf>
    <xf numFmtId="0" fontId="2" fillId="39" borderId="10" xfId="0" applyFont="1" applyFill="1" applyBorder="1" applyAlignment="1" applyProtection="1">
      <alignment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 applyProtection="1">
      <alignment horizontal="left" vertical="center" wrapText="1"/>
      <protection locked="0"/>
    </xf>
    <xf numFmtId="0" fontId="6" fillId="38" borderId="11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/>
    </xf>
    <xf numFmtId="0" fontId="0" fillId="40" borderId="16" xfId="0" applyFill="1" applyBorder="1" applyAlignment="1">
      <alignment horizontal="center" wrapText="1"/>
    </xf>
    <xf numFmtId="0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6" fillId="38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6" fillId="39" borderId="13" xfId="0" applyFont="1" applyFill="1" applyBorder="1" applyAlignment="1" applyProtection="1">
      <alignment horizontal="center" vertical="center" wrapText="1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40" borderId="23" xfId="0" applyFill="1" applyBorder="1" applyAlignment="1">
      <alignment wrapText="1"/>
    </xf>
    <xf numFmtId="0" fontId="0" fillId="40" borderId="24" xfId="0" applyFill="1" applyBorder="1" applyAlignment="1">
      <alignment/>
    </xf>
    <xf numFmtId="0" fontId="6" fillId="40" borderId="25" xfId="0" applyFont="1" applyFill="1" applyBorder="1" applyAlignment="1">
      <alignment/>
    </xf>
    <xf numFmtId="0" fontId="6" fillId="40" borderId="26" xfId="0" applyFont="1" applyFill="1" applyBorder="1" applyAlignment="1">
      <alignment/>
    </xf>
    <xf numFmtId="0" fontId="0" fillId="41" borderId="16" xfId="0" applyFill="1" applyBorder="1" applyAlignment="1">
      <alignment horizontal="center" wrapText="1"/>
    </xf>
    <xf numFmtId="0" fontId="0" fillId="41" borderId="23" xfId="0" applyFill="1" applyBorder="1" applyAlignment="1">
      <alignment wrapText="1"/>
    </xf>
    <xf numFmtId="0" fontId="0" fillId="41" borderId="24" xfId="0" applyFill="1" applyBorder="1" applyAlignment="1">
      <alignment/>
    </xf>
    <xf numFmtId="0" fontId="0" fillId="39" borderId="16" xfId="0" applyFill="1" applyBorder="1" applyAlignment="1">
      <alignment horizontal="center" wrapText="1"/>
    </xf>
    <xf numFmtId="1" fontId="1" fillId="39" borderId="27" xfId="60" applyNumberFormat="1" applyFont="1" applyFill="1" applyBorder="1" applyAlignment="1">
      <alignment horizontal="left" indent="3"/>
    </xf>
    <xf numFmtId="0" fontId="0" fillId="39" borderId="28" xfId="0" applyFill="1" applyBorder="1" applyAlignment="1">
      <alignment horizontal="center" wrapText="1"/>
    </xf>
    <xf numFmtId="0" fontId="0" fillId="39" borderId="29" xfId="0" applyFill="1" applyBorder="1" applyAlignment="1">
      <alignment horizontal="center" wrapText="1"/>
    </xf>
    <xf numFmtId="0" fontId="0" fillId="39" borderId="23" xfId="0" applyFill="1" applyBorder="1" applyAlignment="1">
      <alignment/>
    </xf>
    <xf numFmtId="0" fontId="0" fillId="39" borderId="30" xfId="0" applyFill="1" applyBorder="1" applyAlignment="1">
      <alignment/>
    </xf>
    <xf numFmtId="1" fontId="0" fillId="41" borderId="25" xfId="0" applyNumberFormat="1" applyFill="1" applyBorder="1" applyAlignment="1">
      <alignment horizontal="left" indent="3"/>
    </xf>
    <xf numFmtId="1" fontId="1" fillId="41" borderId="26" xfId="60" applyNumberFormat="1" applyFont="1" applyFill="1" applyBorder="1" applyAlignment="1">
      <alignment horizontal="left" indent="3"/>
    </xf>
    <xf numFmtId="0" fontId="0" fillId="40" borderId="18" xfId="0" applyFill="1" applyBorder="1" applyAlignment="1">
      <alignment horizontal="center" wrapText="1"/>
    </xf>
    <xf numFmtId="0" fontId="0" fillId="40" borderId="18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2" fillId="42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left" vertical="top" wrapText="1"/>
    </xf>
    <xf numFmtId="0" fontId="0" fillId="41" borderId="16" xfId="0" applyFill="1" applyBorder="1" applyAlignment="1">
      <alignment horizontal="center"/>
    </xf>
    <xf numFmtId="0" fontId="0" fillId="40" borderId="28" xfId="0" applyFill="1" applyBorder="1" applyAlignment="1">
      <alignment horizontal="center" wrapText="1"/>
    </xf>
    <xf numFmtId="0" fontId="0" fillId="40" borderId="31" xfId="0" applyFill="1" applyBorder="1" applyAlignment="1">
      <alignment horizontal="center"/>
    </xf>
    <xf numFmtId="0" fontId="0" fillId="41" borderId="28" xfId="0" applyFill="1" applyBorder="1" applyAlignment="1">
      <alignment horizontal="center" wrapText="1"/>
    </xf>
    <xf numFmtId="0" fontId="0" fillId="41" borderId="31" xfId="0" applyFill="1" applyBorder="1" applyAlignment="1">
      <alignment horizontal="center"/>
    </xf>
    <xf numFmtId="1" fontId="1" fillId="39" borderId="32" xfId="60" applyNumberFormat="1" applyFont="1" applyFill="1" applyBorder="1" applyAlignment="1">
      <alignment horizontal="left" indent="3"/>
    </xf>
    <xf numFmtId="0" fontId="0" fillId="40" borderId="23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1" borderId="33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1" fontId="0" fillId="40" borderId="23" xfId="0" applyNumberFormat="1" applyFill="1" applyBorder="1" applyAlignment="1">
      <alignment horizontal="center" vertical="center"/>
    </xf>
    <xf numFmtId="1" fontId="1" fillId="40" borderId="30" xfId="60" applyNumberFormat="1" applyFont="1" applyFill="1" applyBorder="1" applyAlignment="1">
      <alignment horizontal="center" vertical="center"/>
    </xf>
    <xf numFmtId="1" fontId="0" fillId="41" borderId="23" xfId="0" applyNumberFormat="1" applyFill="1" applyBorder="1" applyAlignment="1">
      <alignment horizontal="center" vertical="center"/>
    </xf>
    <xf numFmtId="1" fontId="1" fillId="41" borderId="30" xfId="60" applyNumberFormat="1" applyFont="1" applyFill="1" applyBorder="1" applyAlignment="1">
      <alignment horizontal="center" vertical="center"/>
    </xf>
    <xf numFmtId="1" fontId="1" fillId="39" borderId="23" xfId="60" applyNumberFormat="1" applyFont="1" applyFill="1" applyBorder="1" applyAlignment="1">
      <alignment horizontal="center" vertical="center"/>
    </xf>
    <xf numFmtId="1" fontId="1" fillId="39" borderId="34" xfId="60" applyNumberFormat="1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/>
    </xf>
    <xf numFmtId="0" fontId="6" fillId="41" borderId="30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2" borderId="10" xfId="0" applyFont="1" applyFill="1" applyBorder="1" applyAlignment="1" applyProtection="1">
      <alignment horizontal="center" vertical="center" wrapText="1"/>
      <protection locked="0"/>
    </xf>
    <xf numFmtId="0" fontId="6" fillId="42" borderId="13" xfId="0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6" fillId="40" borderId="3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56" fillId="0" borderId="16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19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left" wrapText="1"/>
    </xf>
    <xf numFmtId="0" fontId="20" fillId="43" borderId="10" xfId="0" applyFont="1" applyFill="1" applyBorder="1" applyAlignment="1">
      <alignment wrapText="1"/>
    </xf>
    <xf numFmtId="0" fontId="3" fillId="43" borderId="10" xfId="0" applyFont="1" applyFill="1" applyBorder="1" applyAlignment="1" applyProtection="1">
      <alignment horizontal="center" vertical="center" wrapText="1"/>
      <protection locked="0"/>
    </xf>
    <xf numFmtId="0" fontId="3" fillId="43" borderId="16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 applyProtection="1">
      <alignment horizontal="center" vertical="center" wrapText="1"/>
      <protection locked="0"/>
    </xf>
    <xf numFmtId="0" fontId="6" fillId="4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38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34" borderId="16" xfId="0" applyFont="1" applyFill="1" applyBorder="1" applyAlignment="1" applyProtection="1">
      <alignment horizontal="center" vertical="center" wrapText="1"/>
      <protection locked="0"/>
    </xf>
    <xf numFmtId="49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41" borderId="21" xfId="0" applyFill="1" applyBorder="1" applyAlignment="1">
      <alignment horizontal="center" wrapText="1"/>
    </xf>
    <xf numFmtId="0" fontId="0" fillId="41" borderId="17" xfId="0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39" borderId="21" xfId="0" applyFill="1" applyBorder="1" applyAlignment="1">
      <alignment horizontal="center" wrapText="1"/>
    </xf>
    <xf numFmtId="0" fontId="0" fillId="39" borderId="17" xfId="0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textRotation="90" wrapText="1"/>
    </xf>
    <xf numFmtId="0" fontId="17" fillId="0" borderId="42" xfId="0" applyFont="1" applyBorder="1" applyAlignment="1">
      <alignment horizontal="center" textRotation="90" wrapText="1"/>
    </xf>
    <xf numFmtId="0" fontId="0" fillId="40" borderId="21" xfId="0" applyFill="1" applyBorder="1" applyAlignment="1">
      <alignment horizontal="center" wrapText="1"/>
    </xf>
    <xf numFmtId="0" fontId="0" fillId="40" borderId="17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5"/>
  <sheetViews>
    <sheetView zoomScale="70" zoomScaleNormal="70" zoomScalePageLayoutView="0" workbookViewId="0" topLeftCell="A4">
      <selection activeCell="C19" sqref="C19"/>
    </sheetView>
  </sheetViews>
  <sheetFormatPr defaultColWidth="9.140625" defaultRowHeight="15"/>
  <cols>
    <col min="2" max="2" width="16.57421875" style="0" customWidth="1"/>
  </cols>
  <sheetData>
    <row r="1" spans="1:98" ht="21" thickBot="1">
      <c r="A1" s="273" t="s">
        <v>66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4"/>
      <c r="CT1" s="271" t="s">
        <v>67</v>
      </c>
    </row>
    <row r="2" spans="1:98" ht="15.75" thickBot="1">
      <c r="A2" s="283" t="s">
        <v>0</v>
      </c>
      <c r="B2" s="280" t="s">
        <v>64</v>
      </c>
      <c r="C2" s="23" t="s">
        <v>59</v>
      </c>
      <c r="D2" s="268" t="s">
        <v>62</v>
      </c>
      <c r="E2" s="269"/>
      <c r="F2" s="270"/>
      <c r="G2" s="23" t="s">
        <v>59</v>
      </c>
      <c r="H2" s="268" t="s">
        <v>62</v>
      </c>
      <c r="I2" s="269"/>
      <c r="J2" s="270"/>
      <c r="K2" s="23" t="s">
        <v>59</v>
      </c>
      <c r="L2" s="268" t="s">
        <v>62</v>
      </c>
      <c r="M2" s="269"/>
      <c r="N2" s="270"/>
      <c r="O2" s="23" t="s">
        <v>59</v>
      </c>
      <c r="P2" s="268" t="s">
        <v>62</v>
      </c>
      <c r="Q2" s="269"/>
      <c r="R2" s="270"/>
      <c r="S2" s="23" t="s">
        <v>59</v>
      </c>
      <c r="T2" s="268" t="s">
        <v>62</v>
      </c>
      <c r="U2" s="269"/>
      <c r="V2" s="270"/>
      <c r="W2" s="23" t="s">
        <v>59</v>
      </c>
      <c r="X2" s="268" t="s">
        <v>62</v>
      </c>
      <c r="Y2" s="269"/>
      <c r="Z2" s="270"/>
      <c r="AA2" s="23" t="s">
        <v>59</v>
      </c>
      <c r="AB2" s="268" t="s">
        <v>62</v>
      </c>
      <c r="AC2" s="269"/>
      <c r="AD2" s="270"/>
      <c r="AE2" s="23" t="s">
        <v>59</v>
      </c>
      <c r="AF2" s="268" t="s">
        <v>62</v>
      </c>
      <c r="AG2" s="269"/>
      <c r="AH2" s="270"/>
      <c r="AI2" s="23" t="s">
        <v>59</v>
      </c>
      <c r="AJ2" s="268" t="s">
        <v>62</v>
      </c>
      <c r="AK2" s="269"/>
      <c r="AL2" s="269"/>
      <c r="AM2" s="270"/>
      <c r="AN2" s="23" t="s">
        <v>59</v>
      </c>
      <c r="AO2" s="268" t="s">
        <v>62</v>
      </c>
      <c r="AP2" s="269"/>
      <c r="AQ2" s="269"/>
      <c r="AR2" s="270"/>
      <c r="AS2" s="23" t="s">
        <v>59</v>
      </c>
      <c r="AT2" s="275" t="s">
        <v>62</v>
      </c>
      <c r="AU2" s="276"/>
      <c r="AV2" s="276"/>
      <c r="AW2" s="277"/>
      <c r="AX2" s="23" t="s">
        <v>59</v>
      </c>
      <c r="AY2" s="275" t="s">
        <v>62</v>
      </c>
      <c r="AZ2" s="276"/>
      <c r="BA2" s="276"/>
      <c r="BB2" s="277"/>
      <c r="BC2" s="23" t="s">
        <v>59</v>
      </c>
      <c r="BD2" s="268" t="s">
        <v>62</v>
      </c>
      <c r="BE2" s="269"/>
      <c r="BF2" s="270"/>
      <c r="BG2" s="23" t="s">
        <v>59</v>
      </c>
      <c r="BH2" s="268" t="s">
        <v>62</v>
      </c>
      <c r="BI2" s="269"/>
      <c r="BJ2" s="270"/>
      <c r="BK2" s="23" t="s">
        <v>59</v>
      </c>
      <c r="BL2" s="268" t="s">
        <v>62</v>
      </c>
      <c r="BM2" s="269"/>
      <c r="BN2" s="270"/>
      <c r="BO2" s="23" t="s">
        <v>59</v>
      </c>
      <c r="BP2" s="268" t="s">
        <v>62</v>
      </c>
      <c r="BQ2" s="269"/>
      <c r="BR2" s="270"/>
      <c r="BS2" s="23" t="s">
        <v>59</v>
      </c>
      <c r="BT2" s="268" t="s">
        <v>62</v>
      </c>
      <c r="BU2" s="269"/>
      <c r="BV2" s="270"/>
      <c r="BW2" s="23" t="s">
        <v>59</v>
      </c>
      <c r="BX2" s="268" t="s">
        <v>62</v>
      </c>
      <c r="BY2" s="269"/>
      <c r="BZ2" s="270"/>
      <c r="CA2" s="23" t="s">
        <v>59</v>
      </c>
      <c r="CB2" s="268" t="s">
        <v>62</v>
      </c>
      <c r="CC2" s="269"/>
      <c r="CD2" s="270"/>
      <c r="CE2" s="23" t="s">
        <v>59</v>
      </c>
      <c r="CF2" s="268" t="s">
        <v>62</v>
      </c>
      <c r="CG2" s="269"/>
      <c r="CH2" s="270"/>
      <c r="CI2" s="23" t="s">
        <v>59</v>
      </c>
      <c r="CJ2" s="268" t="s">
        <v>62</v>
      </c>
      <c r="CK2" s="269"/>
      <c r="CL2" s="270"/>
      <c r="CM2" s="23" t="s">
        <v>59</v>
      </c>
      <c r="CN2" s="268" t="s">
        <v>62</v>
      </c>
      <c r="CO2" s="269"/>
      <c r="CP2" s="270"/>
      <c r="CQ2" s="23" t="s">
        <v>59</v>
      </c>
      <c r="CR2" s="278" t="s">
        <v>62</v>
      </c>
      <c r="CS2" s="279"/>
      <c r="CT2" s="272"/>
    </row>
    <row r="3" spans="1:98" ht="15.75" thickBot="1">
      <c r="A3" s="284"/>
      <c r="B3" s="281"/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7"/>
      <c r="AT3" s="24"/>
      <c r="AU3" s="24"/>
      <c r="AV3" s="24"/>
      <c r="AW3" s="24"/>
      <c r="AX3" s="24"/>
      <c r="AY3" s="24"/>
      <c r="AZ3" s="24"/>
      <c r="BA3" s="24"/>
      <c r="BB3" s="24"/>
      <c r="BC3" s="278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71"/>
    </row>
    <row r="4" spans="1:98" ht="15.75" thickBot="1">
      <c r="A4" s="284"/>
      <c r="B4" s="28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3"/>
      <c r="CT4" s="271"/>
    </row>
    <row r="5" spans="1:98" ht="15.75" thickBot="1">
      <c r="A5" s="284"/>
      <c r="B5" s="281"/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8"/>
      <c r="AT5" s="25"/>
      <c r="AU5" s="25"/>
      <c r="AV5" s="25"/>
      <c r="AW5" s="25"/>
      <c r="AX5" s="25"/>
      <c r="AY5" s="25"/>
      <c r="AZ5" s="25"/>
      <c r="BA5" s="25"/>
      <c r="BB5" s="25"/>
      <c r="BC5" s="286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71"/>
    </row>
    <row r="6" spans="1:98" ht="15.75" thickBot="1">
      <c r="A6" s="285"/>
      <c r="B6" s="282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  <c r="AQ6" s="14">
        <v>41</v>
      </c>
      <c r="AR6" s="14">
        <v>42</v>
      </c>
      <c r="AS6" s="14">
        <v>43</v>
      </c>
      <c r="AT6" s="14">
        <v>44</v>
      </c>
      <c r="AU6" s="14">
        <v>45</v>
      </c>
      <c r="AV6" s="14">
        <v>46</v>
      </c>
      <c r="AW6" s="14">
        <v>47</v>
      </c>
      <c r="AX6" s="14">
        <v>48</v>
      </c>
      <c r="AY6" s="14">
        <v>49</v>
      </c>
      <c r="AZ6" s="14">
        <v>50</v>
      </c>
      <c r="BA6" s="14">
        <v>51</v>
      </c>
      <c r="BB6" s="14">
        <v>52</v>
      </c>
      <c r="BC6" s="14">
        <v>1</v>
      </c>
      <c r="BD6" s="14">
        <v>2</v>
      </c>
      <c r="BE6" s="14">
        <v>3</v>
      </c>
      <c r="BF6" s="14">
        <v>4</v>
      </c>
      <c r="BG6" s="14">
        <v>5</v>
      </c>
      <c r="BH6" s="14">
        <v>6</v>
      </c>
      <c r="BI6" s="14">
        <v>7</v>
      </c>
      <c r="BJ6" s="14">
        <v>8</v>
      </c>
      <c r="BK6" s="14">
        <v>9</v>
      </c>
      <c r="BL6" s="14">
        <v>10</v>
      </c>
      <c r="BM6" s="14">
        <v>11</v>
      </c>
      <c r="BN6" s="14">
        <v>12</v>
      </c>
      <c r="BO6" s="14">
        <v>13</v>
      </c>
      <c r="BP6" s="14">
        <v>14</v>
      </c>
      <c r="BQ6" s="14">
        <v>15</v>
      </c>
      <c r="BR6" s="14">
        <v>16</v>
      </c>
      <c r="BS6" s="14">
        <v>17</v>
      </c>
      <c r="BT6" s="14">
        <v>18</v>
      </c>
      <c r="BU6" s="14">
        <v>19</v>
      </c>
      <c r="BV6" s="14">
        <v>20</v>
      </c>
      <c r="BW6" s="14">
        <v>21</v>
      </c>
      <c r="BX6" s="14">
        <v>22</v>
      </c>
      <c r="BY6" s="14">
        <v>23</v>
      </c>
      <c r="BZ6" s="14">
        <v>24</v>
      </c>
      <c r="CA6" s="14">
        <v>25</v>
      </c>
      <c r="CB6" s="14">
        <v>26</v>
      </c>
      <c r="CC6" s="14">
        <v>27</v>
      </c>
      <c r="CD6" s="14">
        <v>28</v>
      </c>
      <c r="CE6" s="14">
        <v>29</v>
      </c>
      <c r="CF6" s="14">
        <v>30</v>
      </c>
      <c r="CG6" s="14">
        <v>31</v>
      </c>
      <c r="CH6" s="14">
        <v>32</v>
      </c>
      <c r="CI6" s="14">
        <v>33</v>
      </c>
      <c r="CJ6" s="14">
        <v>34</v>
      </c>
      <c r="CK6" s="14">
        <v>35</v>
      </c>
      <c r="CL6" s="14">
        <v>36</v>
      </c>
      <c r="CM6" s="14">
        <v>37</v>
      </c>
      <c r="CN6" s="14">
        <v>38</v>
      </c>
      <c r="CO6" s="14">
        <v>39</v>
      </c>
      <c r="CP6" s="14">
        <v>40</v>
      </c>
      <c r="CQ6" s="14">
        <v>41</v>
      </c>
      <c r="CR6" s="14">
        <v>42</v>
      </c>
      <c r="CS6" s="15">
        <v>43</v>
      </c>
      <c r="CT6" s="271"/>
    </row>
    <row r="7" spans="1:98" ht="21.75" thickBot="1">
      <c r="A7" s="5" t="s">
        <v>68</v>
      </c>
      <c r="B7" s="5" t="s">
        <v>69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.75" thickBot="1">
      <c r="A8" s="26" t="s">
        <v>10</v>
      </c>
      <c r="B8" s="27" t="s">
        <v>11</v>
      </c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1"/>
    </row>
    <row r="9" spans="1:98" ht="15.75" thickBot="1">
      <c r="A9" s="26" t="s">
        <v>12</v>
      </c>
      <c r="B9" s="27" t="s">
        <v>13</v>
      </c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1"/>
    </row>
    <row r="10" spans="1:98" ht="15.75" thickBot="1">
      <c r="A10" s="26" t="s">
        <v>14</v>
      </c>
      <c r="B10" s="28" t="s">
        <v>83</v>
      </c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1"/>
    </row>
    <row r="11" spans="1:98" ht="15.75" thickBot="1">
      <c r="A11" s="26" t="s">
        <v>15</v>
      </c>
      <c r="B11" s="27" t="s">
        <v>84</v>
      </c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1"/>
    </row>
    <row r="12" spans="1:98" ht="15.75" thickBot="1">
      <c r="A12" s="26" t="s">
        <v>16</v>
      </c>
      <c r="B12" s="27" t="s">
        <v>85</v>
      </c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1"/>
    </row>
    <row r="13" spans="1:98" ht="15.75" thickBot="1">
      <c r="A13" s="26" t="s">
        <v>17</v>
      </c>
      <c r="B13" s="28" t="s">
        <v>86</v>
      </c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1"/>
    </row>
    <row r="14" spans="1:98" ht="15.75" thickBot="1">
      <c r="A14" s="26" t="s">
        <v>19</v>
      </c>
      <c r="B14" s="28" t="s">
        <v>87</v>
      </c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1"/>
    </row>
    <row r="15" spans="1:98" ht="15.75" thickBot="1">
      <c r="A15" s="26" t="s">
        <v>21</v>
      </c>
      <c r="B15" s="27" t="s">
        <v>88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1"/>
    </row>
    <row r="16" spans="1:98" ht="15.75" thickBot="1">
      <c r="A16" s="26" t="s">
        <v>22</v>
      </c>
      <c r="B16" s="29" t="s">
        <v>89</v>
      </c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"/>
    </row>
    <row r="17" spans="1:98" ht="15.75" thickBot="1">
      <c r="A17" s="26" t="s">
        <v>23</v>
      </c>
      <c r="B17" s="29" t="s">
        <v>90</v>
      </c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1"/>
    </row>
    <row r="18" spans="1:98" ht="15.75" thickBot="1">
      <c r="A18" s="26" t="s">
        <v>24</v>
      </c>
      <c r="B18" s="29" t="s">
        <v>91</v>
      </c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1"/>
    </row>
    <row r="19" spans="1:98" ht="24.75" thickBot="1">
      <c r="A19" s="26" t="s">
        <v>25</v>
      </c>
      <c r="B19" s="30" t="s">
        <v>18</v>
      </c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1"/>
    </row>
    <row r="20" spans="1:98" ht="48.75" thickBot="1">
      <c r="A20" s="31" t="s">
        <v>92</v>
      </c>
      <c r="B20" s="30" t="s">
        <v>20</v>
      </c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1"/>
    </row>
    <row r="21" spans="1:98" ht="15.75" thickBot="1">
      <c r="A21" s="31"/>
      <c r="B21" s="29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1"/>
    </row>
    <row r="22" spans="1:98" ht="15.75" thickBot="1">
      <c r="A22" s="31"/>
      <c r="B22" s="29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1"/>
    </row>
    <row r="23" spans="1:98" ht="36.75" thickBot="1">
      <c r="A23" s="32" t="s">
        <v>68</v>
      </c>
      <c r="B23" s="32" t="s">
        <v>69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.75" thickBot="1">
      <c r="A24" s="31" t="s">
        <v>73</v>
      </c>
      <c r="B24" s="31" t="s">
        <v>74</v>
      </c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1"/>
    </row>
    <row r="25" spans="1:98" ht="36.75" thickBot="1">
      <c r="A25" s="31" t="s">
        <v>75</v>
      </c>
      <c r="B25" s="31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1"/>
    </row>
    <row r="26" spans="1:98" ht="24.75" thickBot="1">
      <c r="A26" s="31" t="s">
        <v>76</v>
      </c>
      <c r="B26" s="31" t="s">
        <v>77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1"/>
    </row>
    <row r="27" spans="1:98" ht="24.75" thickBot="1">
      <c r="A27" s="31" t="s">
        <v>78</v>
      </c>
      <c r="B27" s="31" t="s">
        <v>18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1"/>
    </row>
    <row r="28" spans="1:98" ht="60.75" thickBot="1">
      <c r="A28" s="31" t="s">
        <v>79</v>
      </c>
      <c r="B28" s="33" t="s">
        <v>80</v>
      </c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1"/>
    </row>
    <row r="29" spans="1:98" ht="48.75" thickBot="1">
      <c r="A29" s="31" t="s">
        <v>81</v>
      </c>
      <c r="B29" s="33" t="s">
        <v>82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1"/>
    </row>
    <row r="30" spans="1:98" ht="36.75" thickBot="1">
      <c r="A30" s="32" t="s">
        <v>28</v>
      </c>
      <c r="B30" s="32" t="s">
        <v>29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.75" thickBot="1">
      <c r="A31" s="34" t="s">
        <v>31</v>
      </c>
      <c r="B31" s="29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4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1"/>
    </row>
    <row r="32" spans="1:98" ht="15.75" thickBot="1">
      <c r="A32" s="34" t="s">
        <v>32</v>
      </c>
      <c r="B32" s="29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4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1"/>
    </row>
    <row r="33" spans="1:98" ht="15.75" thickBot="1">
      <c r="A33" s="34" t="s">
        <v>33</v>
      </c>
      <c r="B33" s="29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4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1"/>
    </row>
    <row r="34" spans="1:98" ht="15.75" thickBot="1">
      <c r="A34" s="34" t="s">
        <v>34</v>
      </c>
      <c r="B34" s="29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4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1"/>
    </row>
    <row r="35" spans="1:98" ht="15.75" thickBot="1">
      <c r="A35" s="34" t="s">
        <v>61</v>
      </c>
      <c r="B35" s="29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4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1"/>
    </row>
    <row r="36" spans="1:98" ht="15.75" thickBot="1">
      <c r="A36" s="34" t="s">
        <v>35</v>
      </c>
      <c r="B36" s="29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4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1"/>
    </row>
    <row r="37" spans="1:98" ht="15.75" thickBot="1">
      <c r="A37" s="32" t="s">
        <v>37</v>
      </c>
      <c r="B37" s="3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  <c r="AE37" s="7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5"/>
    </row>
    <row r="38" spans="1:98" ht="24.75" thickBot="1">
      <c r="A38" s="34" t="s">
        <v>38</v>
      </c>
      <c r="B38" s="29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4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1"/>
    </row>
    <row r="39" spans="1:98" ht="24.75" thickBot="1">
      <c r="A39" s="34" t="s">
        <v>39</v>
      </c>
      <c r="B39" s="29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4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1"/>
    </row>
    <row r="40" spans="1:98" ht="24.75" thickBot="1">
      <c r="A40" s="34" t="s">
        <v>40</v>
      </c>
      <c r="B40" s="29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4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1"/>
    </row>
    <row r="41" spans="1:98" ht="24.75" thickBot="1">
      <c r="A41" s="34" t="s">
        <v>41</v>
      </c>
      <c r="B41" s="29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4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1"/>
    </row>
    <row r="42" spans="1:98" ht="15.75" thickBot="1">
      <c r="A42" s="34" t="s">
        <v>42</v>
      </c>
      <c r="B42" s="29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4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1"/>
    </row>
    <row r="43" spans="1:98" ht="15.75" thickBot="1">
      <c r="A43" s="34" t="s">
        <v>43</v>
      </c>
      <c r="B43" s="29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4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1"/>
    </row>
    <row r="44" spans="1:98" ht="15.75" thickBot="1">
      <c r="A44" s="35" t="s">
        <v>44</v>
      </c>
      <c r="B44" s="35"/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0"/>
      <c r="O44" s="19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1"/>
      <c r="AE44" s="20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5"/>
    </row>
    <row r="45" spans="1:98" ht="15.75" thickBot="1">
      <c r="A45" s="34" t="s">
        <v>70</v>
      </c>
      <c r="B45" s="36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1"/>
    </row>
    <row r="46" spans="1:98" ht="15.75" thickBot="1">
      <c r="A46" s="34" t="s">
        <v>70</v>
      </c>
      <c r="B46" s="36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1"/>
    </row>
    <row r="47" spans="1:98" ht="15.75" thickBot="1">
      <c r="A47" s="34" t="s">
        <v>70</v>
      </c>
      <c r="B47" s="36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1"/>
    </row>
    <row r="48" spans="1:98" ht="15.75" thickBot="1">
      <c r="A48" s="34" t="s">
        <v>45</v>
      </c>
      <c r="B48" s="36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1"/>
    </row>
    <row r="49" spans="1:98" ht="15.75" thickBot="1">
      <c r="A49" s="34" t="s">
        <v>46</v>
      </c>
      <c r="B49" s="36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1"/>
    </row>
    <row r="50" spans="1:98" ht="36.75" thickBot="1">
      <c r="A50" s="37" t="s">
        <v>47</v>
      </c>
      <c r="B50" s="38" t="s">
        <v>60</v>
      </c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  <c r="AE50" s="7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5"/>
    </row>
    <row r="51" spans="1:98" ht="15.75" thickBot="1">
      <c r="A51" s="34" t="s">
        <v>48</v>
      </c>
      <c r="B51" s="36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1"/>
    </row>
    <row r="52" spans="1:98" ht="15.75" thickBot="1">
      <c r="A52" s="34" t="s">
        <v>48</v>
      </c>
      <c r="B52" s="36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1"/>
    </row>
    <row r="53" spans="1:98" ht="15.75" thickBot="1">
      <c r="A53" s="34" t="s">
        <v>48</v>
      </c>
      <c r="B53" s="36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1"/>
    </row>
    <row r="54" spans="1:98" ht="15.75" thickBot="1">
      <c r="A54" s="34" t="s">
        <v>48</v>
      </c>
      <c r="B54" s="29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1"/>
    </row>
    <row r="55" spans="1:98" ht="15.75" thickBot="1">
      <c r="A55" s="39" t="s">
        <v>49</v>
      </c>
      <c r="B55" s="3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5"/>
    </row>
    <row r="56" spans="1:98" ht="15.75" thickBot="1">
      <c r="A56" s="34" t="s">
        <v>71</v>
      </c>
      <c r="B56" s="3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1"/>
    </row>
    <row r="57" spans="1:98" ht="15.75" thickBot="1">
      <c r="A57" s="34" t="s">
        <v>72</v>
      </c>
      <c r="B57" s="36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1"/>
    </row>
    <row r="58" spans="1:98" ht="15.75" thickBot="1">
      <c r="A58" s="34" t="s">
        <v>72</v>
      </c>
      <c r="B58" s="36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1"/>
    </row>
    <row r="59" spans="1:98" ht="15.75" thickBot="1">
      <c r="A59" s="34" t="s">
        <v>50</v>
      </c>
      <c r="B59" s="36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1"/>
    </row>
    <row r="60" spans="1:98" ht="15.75" thickBot="1">
      <c r="A60" s="34" t="s">
        <v>51</v>
      </c>
      <c r="B60" s="36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1"/>
    </row>
    <row r="61" spans="1:98" ht="15.75" thickBot="1">
      <c r="A61" s="39" t="s">
        <v>52</v>
      </c>
      <c r="B61" s="3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5"/>
    </row>
    <row r="62" spans="1:98" ht="15.75" thickBot="1">
      <c r="A62" s="34" t="s">
        <v>71</v>
      </c>
      <c r="B62" s="36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1"/>
    </row>
    <row r="63" spans="1:98" ht="15.75" thickBot="1">
      <c r="A63" s="34" t="s">
        <v>72</v>
      </c>
      <c r="B63" s="36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1"/>
    </row>
    <row r="64" spans="1:98" ht="15.75" thickBot="1">
      <c r="A64" s="34" t="s">
        <v>53</v>
      </c>
      <c r="B64" s="36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1"/>
    </row>
    <row r="65" spans="1:98" ht="15.75" thickBot="1">
      <c r="A65" s="34" t="s">
        <v>54</v>
      </c>
      <c r="B65" s="36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1"/>
    </row>
    <row r="66" spans="1:98" ht="36.75" thickBot="1">
      <c r="A66" s="39" t="s">
        <v>55</v>
      </c>
      <c r="B66" s="38" t="s">
        <v>60</v>
      </c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6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5"/>
    </row>
    <row r="67" spans="1:98" ht="15.75" thickBot="1">
      <c r="A67" s="34" t="s">
        <v>48</v>
      </c>
      <c r="B67" s="36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1"/>
    </row>
    <row r="68" spans="1:98" ht="15.75" thickBot="1">
      <c r="A68" s="34" t="s">
        <v>48</v>
      </c>
      <c r="B68" s="36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1"/>
    </row>
    <row r="69" spans="1:98" ht="15.75" thickBot="1">
      <c r="A69" s="39" t="s">
        <v>52</v>
      </c>
      <c r="B69" s="3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5"/>
    </row>
    <row r="70" spans="1:98" ht="15.75" thickBot="1">
      <c r="A70" s="34" t="s">
        <v>72</v>
      </c>
      <c r="B70" s="36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1"/>
    </row>
    <row r="71" spans="1:98" ht="15.75" thickBot="1">
      <c r="A71" s="34" t="s">
        <v>72</v>
      </c>
      <c r="B71" s="36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1"/>
    </row>
    <row r="72" spans="1:98" ht="15.75" thickBot="1">
      <c r="A72" s="34" t="s">
        <v>53</v>
      </c>
      <c r="B72" s="36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3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1"/>
    </row>
    <row r="73" spans="1:98" ht="15.75" thickBot="1">
      <c r="A73" s="34" t="s">
        <v>54</v>
      </c>
      <c r="B73" s="36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3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1"/>
    </row>
    <row r="74" spans="1:98" ht="36.75" thickBot="1">
      <c r="A74" s="40" t="s">
        <v>56</v>
      </c>
      <c r="B74" s="40" t="s">
        <v>57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5"/>
    </row>
    <row r="75" spans="1:98" ht="24.75" thickBot="1">
      <c r="A75" s="41"/>
      <c r="B75" s="41" t="s">
        <v>65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</sheetData>
  <sheetProtection/>
  <protectedRanges>
    <protectedRange sqref="A45:A49" name="Диапазон3_1_1_1"/>
    <protectedRange sqref="A51:A59 A67:A68" name="Диапазон3_5_1_1"/>
    <protectedRange sqref="A60:A65 A69:A73" name="Диапазон3_6_1_1"/>
  </protectedRanges>
  <mergeCells count="31">
    <mergeCell ref="BC5:CS5"/>
    <mergeCell ref="CB2:CD2"/>
    <mergeCell ref="BH2:BJ2"/>
    <mergeCell ref="BC3:CS3"/>
    <mergeCell ref="CF2:CH2"/>
    <mergeCell ref="AB2:AD2"/>
    <mergeCell ref="BX2:BZ2"/>
    <mergeCell ref="AF2:AH2"/>
    <mergeCell ref="AT2:AW2"/>
    <mergeCell ref="H2:J2"/>
    <mergeCell ref="BL2:BN2"/>
    <mergeCell ref="AJ2:AM2"/>
    <mergeCell ref="T2:V2"/>
    <mergeCell ref="B2:B6"/>
    <mergeCell ref="A2:A6"/>
    <mergeCell ref="P2:R2"/>
    <mergeCell ref="X2:Z2"/>
    <mergeCell ref="L2:N2"/>
    <mergeCell ref="C3:AS3"/>
    <mergeCell ref="D2:F2"/>
    <mergeCell ref="C5:AS5"/>
    <mergeCell ref="BD2:BF2"/>
    <mergeCell ref="CJ2:CL2"/>
    <mergeCell ref="CN2:CP2"/>
    <mergeCell ref="BP2:BR2"/>
    <mergeCell ref="CT1:CT6"/>
    <mergeCell ref="A1:CS1"/>
    <mergeCell ref="AO2:AR2"/>
    <mergeCell ref="AY2:BB2"/>
    <mergeCell ref="BT2:BV2"/>
    <mergeCell ref="CR2:C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zoomScalePageLayoutView="0" workbookViewId="0" topLeftCell="A1">
      <pane xSplit="9" ySplit="12" topLeftCell="J77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D79" activeCellId="2" sqref="D33 D39 D79"/>
    </sheetView>
  </sheetViews>
  <sheetFormatPr defaultColWidth="9.140625" defaultRowHeight="15"/>
  <cols>
    <col min="1" max="1" width="11.8515625" style="119" customWidth="1"/>
    <col min="2" max="2" width="50.00390625" style="113" customWidth="1"/>
    <col min="3" max="3" width="14.00390625" style="113" customWidth="1"/>
    <col min="4" max="4" width="12.57421875" style="113" customWidth="1"/>
    <col min="5" max="11" width="9.140625" style="113" customWidth="1"/>
    <col min="12" max="12" width="8.7109375" style="113" customWidth="1"/>
    <col min="13" max="13" width="10.28125" style="113" bestFit="1" customWidth="1"/>
    <col min="14" max="16384" width="9.140625" style="113" customWidth="1"/>
  </cols>
  <sheetData>
    <row r="2" spans="1:18" ht="25.5" customHeight="1">
      <c r="A2" s="300" t="s">
        <v>157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ht="25.5" customHeight="1">
      <c r="A3" s="300" t="s">
        <v>161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</row>
    <row r="4" spans="1:18" ht="25.5" customHeight="1">
      <c r="A4" s="300" t="s">
        <v>162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8" ht="25.5" customHeight="1" thickBot="1">
      <c r="A5" s="301" t="s">
        <v>153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ht="29.25" customHeight="1" thickBot="1">
      <c r="A6" s="304" t="s">
        <v>0</v>
      </c>
      <c r="B6" s="304" t="s">
        <v>1</v>
      </c>
      <c r="C6" s="306" t="s">
        <v>154</v>
      </c>
      <c r="D6" s="310" t="s">
        <v>2</v>
      </c>
      <c r="E6" s="291" t="s">
        <v>63</v>
      </c>
      <c r="F6" s="315" t="s">
        <v>3</v>
      </c>
      <c r="G6" s="315"/>
      <c r="H6" s="315"/>
      <c r="I6" s="315"/>
      <c r="J6" s="315"/>
      <c r="K6" s="315"/>
      <c r="L6" s="316" t="s">
        <v>155</v>
      </c>
      <c r="M6" s="302" t="s">
        <v>142</v>
      </c>
      <c r="N6" s="303"/>
      <c r="O6" s="303"/>
      <c r="P6" s="303"/>
      <c r="Q6" s="303"/>
      <c r="R6" s="303"/>
    </row>
    <row r="7" spans="1:18" ht="15.75" customHeight="1" thickBot="1">
      <c r="A7" s="305"/>
      <c r="B7" s="305"/>
      <c r="C7" s="307"/>
      <c r="D7" s="311"/>
      <c r="E7" s="314"/>
      <c r="F7" s="290" t="s">
        <v>4</v>
      </c>
      <c r="G7" s="290" t="s">
        <v>5</v>
      </c>
      <c r="H7" s="290" t="s">
        <v>6</v>
      </c>
      <c r="I7" s="290" t="s">
        <v>156</v>
      </c>
      <c r="J7" s="290" t="s">
        <v>7</v>
      </c>
      <c r="K7" s="290" t="s">
        <v>8</v>
      </c>
      <c r="L7" s="317"/>
      <c r="M7" s="318" t="s">
        <v>143</v>
      </c>
      <c r="N7" s="319"/>
      <c r="O7" s="308" t="s">
        <v>144</v>
      </c>
      <c r="P7" s="309"/>
      <c r="Q7" s="312" t="s">
        <v>145</v>
      </c>
      <c r="R7" s="313"/>
    </row>
    <row r="8" spans="1:18" ht="15.75" customHeight="1" thickBot="1">
      <c r="A8" s="305"/>
      <c r="B8" s="305"/>
      <c r="C8" s="307"/>
      <c r="D8" s="311"/>
      <c r="E8" s="314"/>
      <c r="F8" s="290"/>
      <c r="G8" s="290"/>
      <c r="H8" s="290"/>
      <c r="I8" s="290"/>
      <c r="J8" s="290"/>
      <c r="K8" s="290"/>
      <c r="L8" s="317"/>
      <c r="M8" s="163" t="s">
        <v>146</v>
      </c>
      <c r="N8" s="163" t="s">
        <v>147</v>
      </c>
      <c r="O8" s="184" t="s">
        <v>148</v>
      </c>
      <c r="P8" s="184" t="s">
        <v>149</v>
      </c>
      <c r="Q8" s="187" t="s">
        <v>150</v>
      </c>
      <c r="R8" s="187" t="s">
        <v>151</v>
      </c>
    </row>
    <row r="9" spans="1:18" ht="41.25" customHeight="1" thickBot="1">
      <c r="A9" s="305"/>
      <c r="B9" s="305"/>
      <c r="C9" s="307"/>
      <c r="D9" s="311"/>
      <c r="E9" s="314"/>
      <c r="F9" s="290"/>
      <c r="G9" s="290"/>
      <c r="H9" s="290"/>
      <c r="I9" s="290"/>
      <c r="J9" s="290"/>
      <c r="K9" s="290"/>
      <c r="L9" s="317"/>
      <c r="M9" s="163">
        <v>17</v>
      </c>
      <c r="N9" s="163">
        <v>24</v>
      </c>
      <c r="O9" s="184">
        <v>17</v>
      </c>
      <c r="P9" s="184">
        <v>24</v>
      </c>
      <c r="Q9" s="187">
        <v>17</v>
      </c>
      <c r="R9" s="187">
        <v>6</v>
      </c>
    </row>
    <row r="10" spans="1:18" ht="23.25" customHeight="1" thickBot="1">
      <c r="A10" s="305"/>
      <c r="B10" s="305"/>
      <c r="C10" s="307"/>
      <c r="D10" s="311"/>
      <c r="E10" s="314"/>
      <c r="F10" s="291"/>
      <c r="G10" s="291"/>
      <c r="H10" s="291"/>
      <c r="I10" s="291"/>
      <c r="J10" s="291"/>
      <c r="K10" s="291"/>
      <c r="L10" s="317"/>
      <c r="M10" s="195" t="s">
        <v>152</v>
      </c>
      <c r="N10" s="196" t="s">
        <v>152</v>
      </c>
      <c r="O10" s="184" t="s">
        <v>152</v>
      </c>
      <c r="P10" s="200" t="s">
        <v>152</v>
      </c>
      <c r="Q10" s="187" t="s">
        <v>152</v>
      </c>
      <c r="R10" s="187" t="s">
        <v>152</v>
      </c>
    </row>
    <row r="11" spans="1:18" ht="15.75" thickBo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10</v>
      </c>
      <c r="L11" s="42">
        <v>11</v>
      </c>
      <c r="M11" s="163">
        <v>12</v>
      </c>
      <c r="N11" s="197">
        <v>13</v>
      </c>
      <c r="O11" s="184">
        <v>14</v>
      </c>
      <c r="P11" s="200">
        <v>15</v>
      </c>
      <c r="Q11" s="187">
        <v>16</v>
      </c>
      <c r="R11" s="187">
        <v>17</v>
      </c>
    </row>
    <row r="12" spans="1:18" ht="15.75" thickBot="1">
      <c r="A12" s="14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46"/>
      <c r="M12" s="201"/>
      <c r="N12" s="202"/>
      <c r="O12" s="203"/>
      <c r="P12" s="204"/>
      <c r="Q12" s="189"/>
      <c r="R12" s="190"/>
    </row>
    <row r="13" spans="1:21" ht="15.75" customHeight="1" thickBot="1">
      <c r="A13" s="297" t="s">
        <v>9</v>
      </c>
      <c r="B13" s="298"/>
      <c r="C13" s="56"/>
      <c r="D13" s="233"/>
      <c r="E13" s="233"/>
      <c r="F13" s="233"/>
      <c r="G13" s="233"/>
      <c r="H13" s="233"/>
      <c r="I13" s="233"/>
      <c r="J13" s="233"/>
      <c r="K13" s="233"/>
      <c r="L13" s="176"/>
      <c r="M13" s="180"/>
      <c r="N13" s="181"/>
      <c r="O13" s="185"/>
      <c r="P13" s="186"/>
      <c r="Q13" s="191"/>
      <c r="R13" s="192"/>
      <c r="U13" s="113">
        <v>1476</v>
      </c>
    </row>
    <row r="14" spans="1:18" ht="15.75" customHeight="1" thickBot="1">
      <c r="A14" s="143" t="s">
        <v>135</v>
      </c>
      <c r="B14" s="144" t="s">
        <v>136</v>
      </c>
      <c r="C14" s="56"/>
      <c r="D14" s="198">
        <f ca="1">IF(CELL("содержимое",U13)=1476,1476,"ошибка, значение не равно 1476")</f>
        <v>1476</v>
      </c>
      <c r="E14" s="231">
        <f aca="true" t="shared" si="0" ref="E14:K14">SUM(E16:E32)</f>
        <v>260</v>
      </c>
      <c r="F14" s="231">
        <f t="shared" si="0"/>
        <v>669</v>
      </c>
      <c r="G14" s="231">
        <f t="shared" si="0"/>
        <v>762</v>
      </c>
      <c r="H14" s="231">
        <f t="shared" si="0"/>
        <v>0</v>
      </c>
      <c r="I14" s="231">
        <f t="shared" si="0"/>
        <v>0</v>
      </c>
      <c r="J14" s="231">
        <f t="shared" si="0"/>
        <v>0</v>
      </c>
      <c r="K14" s="231">
        <f t="shared" si="0"/>
        <v>45</v>
      </c>
      <c r="L14" s="232"/>
      <c r="M14" s="206"/>
      <c r="N14" s="207"/>
      <c r="O14" s="208"/>
      <c r="P14" s="209"/>
      <c r="Q14" s="210"/>
      <c r="R14" s="211"/>
    </row>
    <row r="15" spans="1:18" ht="15.75" customHeight="1" thickBot="1">
      <c r="A15" s="292" t="s">
        <v>139</v>
      </c>
      <c r="B15" s="293"/>
      <c r="C15" s="147"/>
      <c r="D15" s="234"/>
      <c r="E15" s="233"/>
      <c r="F15" s="233"/>
      <c r="G15" s="233"/>
      <c r="H15" s="233"/>
      <c r="I15" s="233"/>
      <c r="J15" s="233"/>
      <c r="K15" s="233"/>
      <c r="L15" s="176"/>
      <c r="M15" s="206"/>
      <c r="N15" s="207"/>
      <c r="O15" s="208"/>
      <c r="P15" s="209"/>
      <c r="Q15" s="210"/>
      <c r="R15" s="211"/>
    </row>
    <row r="16" spans="1:18" ht="15.75" thickBot="1">
      <c r="A16" s="98" t="s">
        <v>122</v>
      </c>
      <c r="B16" s="57" t="s">
        <v>11</v>
      </c>
      <c r="C16" s="263" t="s">
        <v>204</v>
      </c>
      <c r="D16" s="233">
        <f>F16+G16+K16</f>
        <v>72</v>
      </c>
      <c r="E16" s="233">
        <v>6</v>
      </c>
      <c r="F16" s="233">
        <v>30</v>
      </c>
      <c r="G16" s="233">
        <v>36</v>
      </c>
      <c r="H16" s="233"/>
      <c r="I16" s="233"/>
      <c r="J16" s="233"/>
      <c r="K16" s="233">
        <v>6</v>
      </c>
      <c r="L16" s="233">
        <v>1</v>
      </c>
      <c r="M16" s="206">
        <v>34</v>
      </c>
      <c r="N16" s="207">
        <v>38</v>
      </c>
      <c r="O16" s="208"/>
      <c r="P16" s="209"/>
      <c r="Q16" s="210"/>
      <c r="R16" s="211"/>
    </row>
    <row r="17" spans="1:18" ht="15.75" thickBot="1">
      <c r="A17" s="98" t="s">
        <v>123</v>
      </c>
      <c r="B17" s="57" t="s">
        <v>13</v>
      </c>
      <c r="C17" s="264" t="s">
        <v>205</v>
      </c>
      <c r="D17" s="233">
        <f aca="true" t="shared" si="1" ref="D17:D31">F17+G17+K17</f>
        <v>108</v>
      </c>
      <c r="E17" s="233">
        <v>14</v>
      </c>
      <c r="F17" s="233">
        <v>48</v>
      </c>
      <c r="G17" s="233">
        <v>58</v>
      </c>
      <c r="H17" s="233"/>
      <c r="I17" s="233"/>
      <c r="J17" s="233"/>
      <c r="K17" s="233">
        <v>2</v>
      </c>
      <c r="L17" s="233">
        <v>1</v>
      </c>
      <c r="M17" s="206">
        <v>34</v>
      </c>
      <c r="N17" s="207">
        <v>74</v>
      </c>
      <c r="O17" s="208"/>
      <c r="P17" s="209"/>
      <c r="Q17" s="210"/>
      <c r="R17" s="211"/>
    </row>
    <row r="18" spans="1:18" ht="15.75" thickBot="1">
      <c r="A18" s="98" t="s">
        <v>124</v>
      </c>
      <c r="B18" s="57" t="s">
        <v>160</v>
      </c>
      <c r="C18" s="263" t="s">
        <v>204</v>
      </c>
      <c r="D18" s="233">
        <f t="shared" si="1"/>
        <v>324</v>
      </c>
      <c r="E18" s="233">
        <v>26</v>
      </c>
      <c r="F18" s="233">
        <v>174</v>
      </c>
      <c r="G18" s="233">
        <v>144</v>
      </c>
      <c r="H18" s="233"/>
      <c r="I18" s="233"/>
      <c r="J18" s="233"/>
      <c r="K18" s="233">
        <v>6</v>
      </c>
      <c r="L18" s="233">
        <v>1</v>
      </c>
      <c r="M18" s="206">
        <v>136</v>
      </c>
      <c r="N18" s="207">
        <v>188</v>
      </c>
      <c r="O18" s="208"/>
      <c r="P18" s="209"/>
      <c r="Q18" s="210"/>
      <c r="R18" s="211"/>
    </row>
    <row r="19" spans="1:18" ht="15.75" thickBot="1">
      <c r="A19" s="98" t="s">
        <v>125</v>
      </c>
      <c r="B19" s="57" t="s">
        <v>84</v>
      </c>
      <c r="C19" s="264" t="s">
        <v>205</v>
      </c>
      <c r="D19" s="233">
        <f>F19+G19+K19</f>
        <v>72</v>
      </c>
      <c r="E19" s="233">
        <v>20</v>
      </c>
      <c r="F19" s="233">
        <v>0</v>
      </c>
      <c r="G19" s="233">
        <v>70</v>
      </c>
      <c r="H19" s="233"/>
      <c r="I19" s="233"/>
      <c r="J19" s="233"/>
      <c r="K19" s="233">
        <v>2</v>
      </c>
      <c r="L19" s="233">
        <v>1</v>
      </c>
      <c r="M19" s="206">
        <v>34</v>
      </c>
      <c r="N19" s="207">
        <v>38</v>
      </c>
      <c r="O19" s="208"/>
      <c r="P19" s="209"/>
      <c r="Q19" s="210"/>
      <c r="R19" s="211"/>
    </row>
    <row r="20" spans="1:18" ht="15.75" thickBot="1">
      <c r="A20" s="98" t="s">
        <v>126</v>
      </c>
      <c r="B20" s="57" t="s">
        <v>85</v>
      </c>
      <c r="C20" s="264" t="s">
        <v>205</v>
      </c>
      <c r="D20" s="233">
        <f t="shared" si="1"/>
        <v>144</v>
      </c>
      <c r="E20" s="233">
        <v>32</v>
      </c>
      <c r="F20" s="233">
        <v>40</v>
      </c>
      <c r="G20" s="233">
        <v>102</v>
      </c>
      <c r="H20" s="233"/>
      <c r="I20" s="233"/>
      <c r="J20" s="233"/>
      <c r="K20" s="233">
        <v>2</v>
      </c>
      <c r="L20" s="233">
        <v>1</v>
      </c>
      <c r="M20" s="206">
        <v>68</v>
      </c>
      <c r="N20" s="207">
        <v>76</v>
      </c>
      <c r="O20" s="208"/>
      <c r="P20" s="209"/>
      <c r="Q20" s="210"/>
      <c r="R20" s="211"/>
    </row>
    <row r="21" spans="1:21" ht="15.75" thickBot="1">
      <c r="A21" s="98" t="s">
        <v>127</v>
      </c>
      <c r="B21" s="57" t="s">
        <v>86</v>
      </c>
      <c r="C21" s="264" t="s">
        <v>206</v>
      </c>
      <c r="D21" s="233">
        <f t="shared" si="1"/>
        <v>90</v>
      </c>
      <c r="E21" s="233">
        <v>24</v>
      </c>
      <c r="F21" s="233">
        <v>68</v>
      </c>
      <c r="G21" s="233">
        <v>20</v>
      </c>
      <c r="H21" s="233"/>
      <c r="I21" s="233"/>
      <c r="J21" s="233"/>
      <c r="K21" s="233">
        <v>2</v>
      </c>
      <c r="L21" s="233">
        <v>1</v>
      </c>
      <c r="M21" s="212">
        <v>34</v>
      </c>
      <c r="N21" s="207">
        <v>56</v>
      </c>
      <c r="O21" s="213"/>
      <c r="P21" s="209"/>
      <c r="Q21" s="210"/>
      <c r="R21" s="211"/>
      <c r="U21" s="113" t="s">
        <v>165</v>
      </c>
    </row>
    <row r="22" spans="1:18" ht="15.75" thickBot="1">
      <c r="A22" s="98" t="s">
        <v>128</v>
      </c>
      <c r="B22" s="57" t="s">
        <v>87</v>
      </c>
      <c r="C22" s="264" t="s">
        <v>205</v>
      </c>
      <c r="D22" s="233">
        <f t="shared" si="1"/>
        <v>48</v>
      </c>
      <c r="E22" s="233">
        <v>4</v>
      </c>
      <c r="F22" s="233">
        <v>29</v>
      </c>
      <c r="G22" s="233">
        <v>18</v>
      </c>
      <c r="H22" s="233"/>
      <c r="I22" s="233"/>
      <c r="J22" s="233"/>
      <c r="K22" s="233">
        <v>1</v>
      </c>
      <c r="L22" s="233">
        <v>1</v>
      </c>
      <c r="M22" s="212">
        <v>48</v>
      </c>
      <c r="N22" s="207"/>
      <c r="O22" s="213"/>
      <c r="P22" s="209"/>
      <c r="Q22" s="210"/>
      <c r="R22" s="211"/>
    </row>
    <row r="23" spans="1:18" ht="15.75" thickBot="1">
      <c r="A23" s="98" t="s">
        <v>129</v>
      </c>
      <c r="B23" s="57" t="s">
        <v>88</v>
      </c>
      <c r="C23" s="264" t="s">
        <v>207</v>
      </c>
      <c r="D23" s="233">
        <f t="shared" si="1"/>
        <v>48</v>
      </c>
      <c r="E23" s="233">
        <v>4</v>
      </c>
      <c r="F23" s="233">
        <v>29</v>
      </c>
      <c r="G23" s="233">
        <v>18</v>
      </c>
      <c r="H23" s="233"/>
      <c r="I23" s="233"/>
      <c r="J23" s="233"/>
      <c r="K23" s="233">
        <v>1</v>
      </c>
      <c r="L23" s="233">
        <v>1</v>
      </c>
      <c r="M23" s="212"/>
      <c r="N23" s="207">
        <v>48</v>
      </c>
      <c r="O23" s="213"/>
      <c r="P23" s="209"/>
      <c r="Q23" s="210"/>
      <c r="R23" s="211"/>
    </row>
    <row r="24" spans="1:18" ht="15.75" thickBot="1">
      <c r="A24" s="99" t="s">
        <v>130</v>
      </c>
      <c r="B24" s="58" t="s">
        <v>89</v>
      </c>
      <c r="C24" s="264" t="s">
        <v>205</v>
      </c>
      <c r="D24" s="233">
        <f t="shared" si="1"/>
        <v>126</v>
      </c>
      <c r="E24" s="233">
        <v>10</v>
      </c>
      <c r="F24" s="233">
        <v>78</v>
      </c>
      <c r="G24" s="233">
        <v>46</v>
      </c>
      <c r="H24" s="233"/>
      <c r="I24" s="233"/>
      <c r="J24" s="233"/>
      <c r="K24" s="233">
        <v>2</v>
      </c>
      <c r="L24" s="233">
        <v>1</v>
      </c>
      <c r="M24" s="206">
        <v>34</v>
      </c>
      <c r="N24" s="207">
        <v>92</v>
      </c>
      <c r="O24" s="208"/>
      <c r="P24" s="209"/>
      <c r="Q24" s="210"/>
      <c r="R24" s="211"/>
    </row>
    <row r="25" spans="1:18" ht="15.75" thickBot="1">
      <c r="A25" s="99" t="s">
        <v>131</v>
      </c>
      <c r="B25" s="58" t="s">
        <v>159</v>
      </c>
      <c r="C25" s="264" t="s">
        <v>205</v>
      </c>
      <c r="D25" s="233">
        <f t="shared" si="1"/>
        <v>108</v>
      </c>
      <c r="E25" s="233">
        <v>28</v>
      </c>
      <c r="F25" s="233">
        <v>50</v>
      </c>
      <c r="G25" s="233">
        <v>52</v>
      </c>
      <c r="H25" s="233"/>
      <c r="I25" s="233"/>
      <c r="J25" s="233"/>
      <c r="K25" s="233">
        <v>6</v>
      </c>
      <c r="L25" s="233">
        <v>1</v>
      </c>
      <c r="M25" s="212">
        <v>34</v>
      </c>
      <c r="N25" s="207">
        <v>74</v>
      </c>
      <c r="O25" s="213"/>
      <c r="P25" s="209"/>
      <c r="Q25" s="210"/>
      <c r="R25" s="211"/>
    </row>
    <row r="26" spans="1:18" ht="15.75" thickBot="1">
      <c r="A26" s="99" t="s">
        <v>132</v>
      </c>
      <c r="B26" s="58" t="s">
        <v>91</v>
      </c>
      <c r="C26" s="264" t="s">
        <v>207</v>
      </c>
      <c r="D26" s="233">
        <f t="shared" si="1"/>
        <v>90</v>
      </c>
      <c r="E26" s="233">
        <v>4</v>
      </c>
      <c r="F26" s="233">
        <v>60</v>
      </c>
      <c r="G26" s="233">
        <v>24</v>
      </c>
      <c r="H26" s="233"/>
      <c r="I26" s="233"/>
      <c r="J26" s="233"/>
      <c r="K26" s="233">
        <v>6</v>
      </c>
      <c r="L26" s="233">
        <v>1</v>
      </c>
      <c r="M26" s="212">
        <v>34</v>
      </c>
      <c r="N26" s="207">
        <v>56</v>
      </c>
      <c r="O26" s="213"/>
      <c r="P26" s="209"/>
      <c r="Q26" s="210"/>
      <c r="R26" s="211"/>
    </row>
    <row r="27" spans="1:18" ht="15.75" thickBot="1">
      <c r="A27" s="99" t="s">
        <v>133</v>
      </c>
      <c r="B27" s="58" t="s">
        <v>18</v>
      </c>
      <c r="C27" s="264" t="s">
        <v>208</v>
      </c>
      <c r="D27" s="233">
        <f t="shared" si="1"/>
        <v>72</v>
      </c>
      <c r="E27" s="233">
        <v>22</v>
      </c>
      <c r="F27" s="233">
        <v>8</v>
      </c>
      <c r="G27" s="233">
        <v>62</v>
      </c>
      <c r="H27" s="233"/>
      <c r="I27" s="233"/>
      <c r="J27" s="233"/>
      <c r="K27" s="233">
        <v>2</v>
      </c>
      <c r="L27" s="233">
        <v>1</v>
      </c>
      <c r="M27" s="212">
        <v>34</v>
      </c>
      <c r="N27" s="207">
        <v>38</v>
      </c>
      <c r="O27" s="213"/>
      <c r="P27" s="209"/>
      <c r="Q27" s="210"/>
      <c r="R27" s="211"/>
    </row>
    <row r="28" spans="1:18" ht="15.75" thickBot="1">
      <c r="A28" s="99" t="s">
        <v>134</v>
      </c>
      <c r="B28" s="58" t="s">
        <v>20</v>
      </c>
      <c r="C28" s="264" t="s">
        <v>205</v>
      </c>
      <c r="D28" s="233">
        <f t="shared" si="1"/>
        <v>72</v>
      </c>
      <c r="E28" s="233">
        <v>10</v>
      </c>
      <c r="F28" s="233">
        <v>22</v>
      </c>
      <c r="G28" s="233">
        <v>48</v>
      </c>
      <c r="H28" s="233"/>
      <c r="I28" s="233"/>
      <c r="J28" s="233"/>
      <c r="K28" s="233">
        <v>2</v>
      </c>
      <c r="L28" s="233">
        <v>1</v>
      </c>
      <c r="M28" s="214">
        <v>34</v>
      </c>
      <c r="N28" s="215">
        <v>38</v>
      </c>
      <c r="O28" s="216"/>
      <c r="P28" s="217"/>
      <c r="Q28" s="210"/>
      <c r="R28" s="211"/>
    </row>
    <row r="29" spans="1:18" ht="33" customHeight="1" thickBot="1">
      <c r="A29" s="292" t="s">
        <v>137</v>
      </c>
      <c r="B29" s="293"/>
      <c r="C29" s="147"/>
      <c r="D29" s="233"/>
      <c r="E29" s="233"/>
      <c r="F29" s="233"/>
      <c r="G29" s="233"/>
      <c r="H29" s="233"/>
      <c r="I29" s="233"/>
      <c r="J29" s="233"/>
      <c r="K29" s="233"/>
      <c r="L29" s="233"/>
      <c r="M29" s="214"/>
      <c r="N29" s="215"/>
      <c r="O29" s="216"/>
      <c r="P29" s="217"/>
      <c r="Q29" s="210"/>
      <c r="R29" s="211"/>
    </row>
    <row r="30" spans="1:18" ht="15.75" thickBot="1">
      <c r="A30" s="99" t="s">
        <v>138</v>
      </c>
      <c r="B30" s="47" t="s">
        <v>120</v>
      </c>
      <c r="C30" s="264" t="s">
        <v>209</v>
      </c>
      <c r="D30" s="233">
        <f t="shared" si="1"/>
        <v>36</v>
      </c>
      <c r="E30" s="233">
        <v>34</v>
      </c>
      <c r="F30" s="233">
        <v>13</v>
      </c>
      <c r="G30" s="233">
        <v>22</v>
      </c>
      <c r="H30" s="233"/>
      <c r="I30" s="233"/>
      <c r="J30" s="233"/>
      <c r="K30" s="233">
        <v>1</v>
      </c>
      <c r="L30" s="233">
        <v>1</v>
      </c>
      <c r="M30" s="212">
        <v>12</v>
      </c>
      <c r="N30" s="215">
        <v>24</v>
      </c>
      <c r="O30" s="213"/>
      <c r="P30" s="217"/>
      <c r="Q30" s="210"/>
      <c r="R30" s="211"/>
    </row>
    <row r="31" spans="1:18" ht="15.75" thickBot="1">
      <c r="A31" s="99" t="s">
        <v>140</v>
      </c>
      <c r="B31" s="59" t="s">
        <v>121</v>
      </c>
      <c r="C31" s="264" t="s">
        <v>210</v>
      </c>
      <c r="D31" s="233">
        <f t="shared" si="1"/>
        <v>32</v>
      </c>
      <c r="E31" s="233">
        <v>6</v>
      </c>
      <c r="F31" s="233">
        <v>8</v>
      </c>
      <c r="G31" s="233">
        <v>22</v>
      </c>
      <c r="H31" s="233"/>
      <c r="I31" s="233"/>
      <c r="J31" s="233"/>
      <c r="K31" s="233">
        <v>2</v>
      </c>
      <c r="L31" s="233">
        <v>1</v>
      </c>
      <c r="M31" s="212">
        <v>32</v>
      </c>
      <c r="N31" s="215"/>
      <c r="O31" s="213"/>
      <c r="P31" s="217"/>
      <c r="Q31" s="210"/>
      <c r="R31" s="211"/>
    </row>
    <row r="32" spans="1:18" ht="15.75" thickBot="1">
      <c r="A32" s="54" t="s">
        <v>141</v>
      </c>
      <c r="B32" s="59" t="s">
        <v>109</v>
      </c>
      <c r="C32" s="264" t="s">
        <v>207</v>
      </c>
      <c r="D32" s="233">
        <f>F32+G32+K32</f>
        <v>34</v>
      </c>
      <c r="E32" s="233">
        <v>16</v>
      </c>
      <c r="F32" s="233">
        <v>12</v>
      </c>
      <c r="G32" s="233">
        <v>20</v>
      </c>
      <c r="H32" s="233"/>
      <c r="I32" s="233"/>
      <c r="J32" s="233"/>
      <c r="K32" s="233">
        <v>2</v>
      </c>
      <c r="L32" s="233">
        <v>1</v>
      </c>
      <c r="M32" s="212">
        <v>10</v>
      </c>
      <c r="N32" s="215">
        <v>24</v>
      </c>
      <c r="O32" s="213"/>
      <c r="P32" s="217"/>
      <c r="Q32" s="210"/>
      <c r="R32" s="211"/>
    </row>
    <row r="33" spans="1:18" ht="15.75" thickBot="1">
      <c r="A33" s="100" t="s">
        <v>68</v>
      </c>
      <c r="B33" s="60" t="s">
        <v>69</v>
      </c>
      <c r="C33" s="60"/>
      <c r="D33" s="60">
        <f>IF(LEN(F33)&gt;0,SUM(F33:K33),"")</f>
        <v>342</v>
      </c>
      <c r="E33" s="60">
        <f aca="true" t="shared" si="2" ref="E33:K33">SUM(E34:E38)</f>
        <v>202</v>
      </c>
      <c r="F33" s="60">
        <f t="shared" si="2"/>
        <v>78</v>
      </c>
      <c r="G33" s="60">
        <f t="shared" si="2"/>
        <v>256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8</v>
      </c>
      <c r="L33" s="164"/>
      <c r="M33" s="212"/>
      <c r="N33" s="215"/>
      <c r="O33" s="213"/>
      <c r="P33" s="217"/>
      <c r="Q33" s="210"/>
      <c r="R33" s="211"/>
    </row>
    <row r="34" spans="1:18" ht="15.75" thickBot="1">
      <c r="A34" s="53" t="s">
        <v>73</v>
      </c>
      <c r="B34" s="61" t="s">
        <v>74</v>
      </c>
      <c r="C34" s="264" t="s">
        <v>207</v>
      </c>
      <c r="D34" s="11">
        <f>SUM(F34:K34)</f>
        <v>54</v>
      </c>
      <c r="E34" s="62">
        <v>20</v>
      </c>
      <c r="F34" s="63">
        <v>32</v>
      </c>
      <c r="G34" s="63">
        <v>20</v>
      </c>
      <c r="H34" s="11"/>
      <c r="I34" s="11"/>
      <c r="J34" s="11"/>
      <c r="K34" s="11">
        <v>2</v>
      </c>
      <c r="L34" s="165">
        <v>2</v>
      </c>
      <c r="M34" s="212"/>
      <c r="N34" s="215"/>
      <c r="O34" s="213"/>
      <c r="P34" s="217"/>
      <c r="Q34" s="210"/>
      <c r="R34" s="211"/>
    </row>
    <row r="35" spans="1:18" ht="15.75" customHeight="1" thickBot="1">
      <c r="A35" s="53" t="s">
        <v>75</v>
      </c>
      <c r="B35" s="237" t="s">
        <v>27</v>
      </c>
      <c r="C35" s="264" t="s">
        <v>211</v>
      </c>
      <c r="D35" s="11">
        <f>SUM(F35:K35)</f>
        <v>90</v>
      </c>
      <c r="E35" s="51">
        <v>58</v>
      </c>
      <c r="F35" s="65">
        <v>0</v>
      </c>
      <c r="G35" s="65">
        <v>88</v>
      </c>
      <c r="H35" s="11"/>
      <c r="I35" s="11"/>
      <c r="J35" s="11"/>
      <c r="K35" s="11">
        <v>2</v>
      </c>
      <c r="L35" s="166" t="s">
        <v>214</v>
      </c>
      <c r="M35" s="212"/>
      <c r="N35" s="215"/>
      <c r="O35" s="213"/>
      <c r="P35" s="217"/>
      <c r="Q35" s="210"/>
      <c r="R35" s="211"/>
    </row>
    <row r="36" spans="1:18" ht="15.75" thickBot="1">
      <c r="A36" s="53" t="s">
        <v>76</v>
      </c>
      <c r="B36" s="64" t="s">
        <v>77</v>
      </c>
      <c r="C36" s="264" t="s">
        <v>212</v>
      </c>
      <c r="D36" s="11">
        <f>SUM(F36:K36)</f>
        <v>72</v>
      </c>
      <c r="E36" s="66">
        <v>20</v>
      </c>
      <c r="F36" s="52">
        <v>34</v>
      </c>
      <c r="G36" s="52">
        <v>36</v>
      </c>
      <c r="H36" s="11"/>
      <c r="I36" s="11"/>
      <c r="J36" s="11"/>
      <c r="K36" s="11">
        <v>2</v>
      </c>
      <c r="L36" s="165">
        <v>2</v>
      </c>
      <c r="M36" s="212"/>
      <c r="N36" s="215"/>
      <c r="O36" s="213"/>
      <c r="P36" s="217"/>
      <c r="Q36" s="210"/>
      <c r="R36" s="211"/>
    </row>
    <row r="37" spans="1:18" ht="15.75" thickBot="1">
      <c r="A37" s="53" t="s">
        <v>78</v>
      </c>
      <c r="B37" s="61" t="s">
        <v>18</v>
      </c>
      <c r="C37" s="49" t="s">
        <v>213</v>
      </c>
      <c r="D37" s="11">
        <f>SUM(F37:K37)</f>
        <v>90</v>
      </c>
      <c r="E37" s="66">
        <v>88</v>
      </c>
      <c r="F37" s="52"/>
      <c r="G37" s="52">
        <v>88</v>
      </c>
      <c r="H37" s="11"/>
      <c r="I37" s="11"/>
      <c r="J37" s="11"/>
      <c r="K37" s="11">
        <v>2</v>
      </c>
      <c r="L37" s="166" t="s">
        <v>214</v>
      </c>
      <c r="M37" s="212"/>
      <c r="N37" s="215"/>
      <c r="O37" s="213"/>
      <c r="P37" s="217"/>
      <c r="Q37" s="210"/>
      <c r="R37" s="211"/>
    </row>
    <row r="38" spans="1:18" ht="17.25" customHeight="1" thickBot="1">
      <c r="A38" s="53" t="s">
        <v>79</v>
      </c>
      <c r="B38" s="67" t="s">
        <v>158</v>
      </c>
      <c r="C38" s="264" t="s">
        <v>207</v>
      </c>
      <c r="D38" s="11">
        <f>SUM(F38:K38)</f>
        <v>36</v>
      </c>
      <c r="E38" s="48">
        <v>16</v>
      </c>
      <c r="F38" s="49">
        <v>12</v>
      </c>
      <c r="G38" s="49">
        <v>24</v>
      </c>
      <c r="H38" s="11"/>
      <c r="I38" s="11"/>
      <c r="J38" s="11"/>
      <c r="K38" s="11"/>
      <c r="L38" s="165">
        <v>2</v>
      </c>
      <c r="M38" s="212"/>
      <c r="N38" s="215"/>
      <c r="O38" s="213"/>
      <c r="P38" s="217"/>
      <c r="Q38" s="210"/>
      <c r="R38" s="211"/>
    </row>
    <row r="39" spans="1:18" ht="15.75" thickBot="1">
      <c r="A39" s="140" t="s">
        <v>28</v>
      </c>
      <c r="B39" s="142" t="s">
        <v>29</v>
      </c>
      <c r="C39" s="142"/>
      <c r="D39" s="142">
        <f aca="true" t="shared" si="3" ref="D39:K39">D40+D56</f>
        <v>1314</v>
      </c>
      <c r="E39" s="142">
        <f t="shared" si="3"/>
        <v>758</v>
      </c>
      <c r="F39" s="142">
        <f t="shared" si="3"/>
        <v>588</v>
      </c>
      <c r="G39" s="142">
        <f t="shared" si="3"/>
        <v>626</v>
      </c>
      <c r="H39" s="142">
        <f t="shared" si="3"/>
        <v>348</v>
      </c>
      <c r="I39" s="142">
        <f t="shared" si="3"/>
        <v>40</v>
      </c>
      <c r="J39" s="142">
        <f t="shared" si="3"/>
        <v>56</v>
      </c>
      <c r="K39" s="142">
        <f t="shared" si="3"/>
        <v>70</v>
      </c>
      <c r="L39" s="167"/>
      <c r="M39" s="212"/>
      <c r="N39" s="215"/>
      <c r="O39" s="213"/>
      <c r="P39" s="217"/>
      <c r="Q39" s="210"/>
      <c r="R39" s="211"/>
    </row>
    <row r="40" spans="1:18" ht="15.75" thickBot="1">
      <c r="A40" s="100" t="s">
        <v>107</v>
      </c>
      <c r="B40" s="60" t="s">
        <v>30</v>
      </c>
      <c r="C40" s="60"/>
      <c r="D40" s="60">
        <f>D41+D44+D49</f>
        <v>450</v>
      </c>
      <c r="E40" s="60">
        <f aca="true" t="shared" si="4" ref="E40:K40">E41+E49</f>
        <v>338</v>
      </c>
      <c r="F40" s="60">
        <f t="shared" si="4"/>
        <v>438</v>
      </c>
      <c r="G40" s="60">
        <f t="shared" si="4"/>
        <v>370</v>
      </c>
      <c r="H40" s="60">
        <f t="shared" si="4"/>
        <v>0</v>
      </c>
      <c r="I40" s="60">
        <f t="shared" si="4"/>
        <v>0</v>
      </c>
      <c r="J40" s="60">
        <f t="shared" si="4"/>
        <v>16</v>
      </c>
      <c r="K40" s="60">
        <f t="shared" si="4"/>
        <v>40</v>
      </c>
      <c r="L40" s="168"/>
      <c r="M40" s="212"/>
      <c r="N40" s="215"/>
      <c r="O40" s="213"/>
      <c r="P40" s="217"/>
      <c r="Q40" s="210"/>
      <c r="R40" s="211"/>
    </row>
    <row r="41" spans="1:18" ht="29.25" thickBot="1">
      <c r="A41" s="157" t="s">
        <v>108</v>
      </c>
      <c r="B41" s="92" t="s">
        <v>178</v>
      </c>
      <c r="C41" s="92"/>
      <c r="D41" s="114">
        <f>SUM(D42:D43)</f>
        <v>72</v>
      </c>
      <c r="E41" s="114">
        <f aca="true" t="shared" si="5" ref="E41:K41">SUM(E42:E48)</f>
        <v>266</v>
      </c>
      <c r="F41" s="114">
        <f t="shared" si="5"/>
        <v>326</v>
      </c>
      <c r="G41" s="114">
        <f t="shared" si="5"/>
        <v>294</v>
      </c>
      <c r="H41" s="114">
        <f t="shared" si="5"/>
        <v>0</v>
      </c>
      <c r="I41" s="114">
        <f t="shared" si="5"/>
        <v>0</v>
      </c>
      <c r="J41" s="114">
        <f t="shared" si="5"/>
        <v>16</v>
      </c>
      <c r="K41" s="114">
        <f t="shared" si="5"/>
        <v>30</v>
      </c>
      <c r="L41" s="169"/>
      <c r="M41" s="212"/>
      <c r="N41" s="215"/>
      <c r="O41" s="213"/>
      <c r="P41" s="217"/>
      <c r="Q41" s="210"/>
      <c r="R41" s="211"/>
    </row>
    <row r="42" spans="1:18" ht="32.25" thickBot="1">
      <c r="A42" s="101" t="s">
        <v>31</v>
      </c>
      <c r="B42" s="238" t="s">
        <v>166</v>
      </c>
      <c r="C42" s="50"/>
      <c r="D42" s="11">
        <f>SUM(F42:K42)</f>
        <v>36</v>
      </c>
      <c r="E42" s="68">
        <v>18</v>
      </c>
      <c r="F42" s="69">
        <v>18</v>
      </c>
      <c r="G42" s="69">
        <v>18</v>
      </c>
      <c r="H42" s="11"/>
      <c r="I42" s="11"/>
      <c r="J42" s="11"/>
      <c r="K42" s="11"/>
      <c r="L42" s="165">
        <v>2</v>
      </c>
      <c r="M42" s="212"/>
      <c r="N42" s="215"/>
      <c r="O42" s="213"/>
      <c r="P42" s="217"/>
      <c r="Q42" s="210"/>
      <c r="R42" s="211"/>
    </row>
    <row r="43" spans="1:18" ht="16.5" thickBot="1">
      <c r="A43" s="101" t="s">
        <v>34</v>
      </c>
      <c r="B43" s="239" t="s">
        <v>169</v>
      </c>
      <c r="C43" s="50" t="s">
        <v>215</v>
      </c>
      <c r="D43" s="11">
        <f>SUM(F43:K43)</f>
        <v>36</v>
      </c>
      <c r="E43" s="71">
        <v>20</v>
      </c>
      <c r="F43" s="71">
        <v>14</v>
      </c>
      <c r="G43" s="71">
        <v>20</v>
      </c>
      <c r="H43" s="11"/>
      <c r="I43" s="11"/>
      <c r="J43" s="11"/>
      <c r="K43" s="11">
        <v>2</v>
      </c>
      <c r="L43" s="165">
        <v>2</v>
      </c>
      <c r="M43" s="212"/>
      <c r="N43" s="215"/>
      <c r="O43" s="213"/>
      <c r="P43" s="217"/>
      <c r="Q43" s="210"/>
      <c r="R43" s="211"/>
    </row>
    <row r="44" spans="1:18" ht="15.75" thickBot="1">
      <c r="A44" s="157" t="s">
        <v>199</v>
      </c>
      <c r="B44" s="92" t="s">
        <v>176</v>
      </c>
      <c r="C44" s="92"/>
      <c r="D44" s="114">
        <f>SUM(D45:D48)</f>
        <v>180</v>
      </c>
      <c r="E44" s="114">
        <f aca="true" t="shared" si="6" ref="E44:K44">SUM(E45:E50)</f>
        <v>157</v>
      </c>
      <c r="F44" s="114">
        <f t="shared" si="6"/>
        <v>213</v>
      </c>
      <c r="G44" s="114">
        <f t="shared" si="6"/>
        <v>173</v>
      </c>
      <c r="H44" s="114">
        <f t="shared" si="6"/>
        <v>0</v>
      </c>
      <c r="I44" s="114">
        <f t="shared" si="6"/>
        <v>0</v>
      </c>
      <c r="J44" s="114">
        <f t="shared" si="6"/>
        <v>8</v>
      </c>
      <c r="K44" s="114">
        <f t="shared" si="6"/>
        <v>20</v>
      </c>
      <c r="L44" s="169"/>
      <c r="M44" s="212"/>
      <c r="N44" s="215"/>
      <c r="O44" s="213"/>
      <c r="P44" s="217"/>
      <c r="Q44" s="210"/>
      <c r="R44" s="211"/>
    </row>
    <row r="45" spans="1:18" ht="16.5" thickBot="1">
      <c r="A45" s="101" t="s">
        <v>32</v>
      </c>
      <c r="B45" s="239" t="s">
        <v>167</v>
      </c>
      <c r="C45" s="50" t="s">
        <v>216</v>
      </c>
      <c r="D45" s="11">
        <f>SUM(F45:K45)</f>
        <v>72</v>
      </c>
      <c r="E45" s="70">
        <v>20</v>
      </c>
      <c r="F45" s="71">
        <v>30</v>
      </c>
      <c r="G45" s="71">
        <v>32</v>
      </c>
      <c r="H45" s="11"/>
      <c r="I45" s="11"/>
      <c r="J45" s="11">
        <v>8</v>
      </c>
      <c r="K45" s="11">
        <v>2</v>
      </c>
      <c r="L45" s="165">
        <v>2</v>
      </c>
      <c r="M45" s="212"/>
      <c r="N45" s="215"/>
      <c r="O45" s="213"/>
      <c r="P45" s="217"/>
      <c r="Q45" s="210"/>
      <c r="R45" s="211"/>
    </row>
    <row r="46" spans="1:18" ht="16.5" thickBot="1">
      <c r="A46" s="101" t="s">
        <v>93</v>
      </c>
      <c r="B46" s="239" t="s">
        <v>170</v>
      </c>
      <c r="C46" s="50" t="s">
        <v>215</v>
      </c>
      <c r="D46" s="11">
        <f>SUM(F46:K46)</f>
        <v>36</v>
      </c>
      <c r="E46" s="70">
        <v>14</v>
      </c>
      <c r="F46" s="71">
        <v>20</v>
      </c>
      <c r="G46" s="71">
        <v>14</v>
      </c>
      <c r="H46" s="11"/>
      <c r="I46" s="11"/>
      <c r="J46" s="11"/>
      <c r="K46" s="11">
        <v>2</v>
      </c>
      <c r="L46" s="165">
        <v>2</v>
      </c>
      <c r="M46" s="212"/>
      <c r="N46" s="215"/>
      <c r="O46" s="213"/>
      <c r="P46" s="217"/>
      <c r="Q46" s="210"/>
      <c r="R46" s="211"/>
    </row>
    <row r="47" spans="1:18" ht="16.5" thickBot="1">
      <c r="A47" s="101" t="s">
        <v>95</v>
      </c>
      <c r="B47" s="239" t="s">
        <v>172</v>
      </c>
      <c r="C47" s="50" t="s">
        <v>215</v>
      </c>
      <c r="D47" s="11">
        <f>SUM(F47:K47)</f>
        <v>36</v>
      </c>
      <c r="E47" s="70">
        <v>18</v>
      </c>
      <c r="F47" s="71">
        <v>16</v>
      </c>
      <c r="G47" s="71">
        <v>18</v>
      </c>
      <c r="H47" s="11"/>
      <c r="I47" s="11"/>
      <c r="J47" s="11"/>
      <c r="K47" s="11">
        <v>2</v>
      </c>
      <c r="L47" s="165">
        <v>2</v>
      </c>
      <c r="M47" s="212"/>
      <c r="N47" s="215"/>
      <c r="O47" s="213"/>
      <c r="P47" s="217"/>
      <c r="Q47" s="210"/>
      <c r="R47" s="211"/>
    </row>
    <row r="48" spans="1:18" ht="16.5" thickBot="1">
      <c r="A48" s="101" t="s">
        <v>110</v>
      </c>
      <c r="B48" s="239" t="s">
        <v>175</v>
      </c>
      <c r="C48" s="50" t="s">
        <v>215</v>
      </c>
      <c r="D48" s="11">
        <f>SUM(F48:K48)</f>
        <v>36</v>
      </c>
      <c r="E48" s="70">
        <v>19</v>
      </c>
      <c r="F48" s="71">
        <v>15</v>
      </c>
      <c r="G48" s="71">
        <v>19</v>
      </c>
      <c r="H48" s="11"/>
      <c r="I48" s="11"/>
      <c r="J48" s="11"/>
      <c r="K48" s="11">
        <v>2</v>
      </c>
      <c r="L48" s="165">
        <v>2</v>
      </c>
      <c r="M48" s="212"/>
      <c r="N48" s="215"/>
      <c r="O48" s="213"/>
      <c r="P48" s="217"/>
      <c r="Q48" s="210"/>
      <c r="R48" s="211"/>
    </row>
    <row r="49" spans="1:18" ht="29.25" thickBot="1">
      <c r="A49" s="102" t="s">
        <v>200</v>
      </c>
      <c r="B49" s="74" t="s">
        <v>177</v>
      </c>
      <c r="C49" s="148"/>
      <c r="D49" s="75">
        <f>SUM(D50:D54)</f>
        <v>198</v>
      </c>
      <c r="E49" s="75">
        <f>SUM(E50:E55)</f>
        <v>72</v>
      </c>
      <c r="F49" s="75">
        <f>SUM(F50:F55)</f>
        <v>112</v>
      </c>
      <c r="G49" s="75">
        <f>SUM(G50:G55)</f>
        <v>76</v>
      </c>
      <c r="H49" s="76"/>
      <c r="I49" s="76"/>
      <c r="J49" s="76">
        <f>SUM(J50:J54)</f>
        <v>0</v>
      </c>
      <c r="K49" s="76">
        <f>SUM(K50:K54)</f>
        <v>10</v>
      </c>
      <c r="L49" s="170"/>
      <c r="M49" s="212"/>
      <c r="N49" s="215"/>
      <c r="O49" s="213"/>
      <c r="P49" s="217"/>
      <c r="Q49" s="210"/>
      <c r="R49" s="211"/>
    </row>
    <row r="50" spans="1:18" ht="14.25" customHeight="1" thickBot="1">
      <c r="A50" s="101" t="s">
        <v>33</v>
      </c>
      <c r="B50" s="239" t="s">
        <v>168</v>
      </c>
      <c r="C50" s="50" t="s">
        <v>215</v>
      </c>
      <c r="D50" s="11">
        <f>SUM(F50:K50)</f>
        <v>36</v>
      </c>
      <c r="E50" s="45">
        <v>14</v>
      </c>
      <c r="F50" s="46">
        <v>20</v>
      </c>
      <c r="G50" s="46">
        <v>14</v>
      </c>
      <c r="H50" s="11"/>
      <c r="I50" s="11"/>
      <c r="J50" s="11"/>
      <c r="K50" s="11">
        <v>2</v>
      </c>
      <c r="L50" s="171">
        <v>2</v>
      </c>
      <c r="M50" s="212"/>
      <c r="N50" s="215"/>
      <c r="O50" s="213"/>
      <c r="P50" s="217"/>
      <c r="Q50" s="210"/>
      <c r="R50" s="211"/>
    </row>
    <row r="51" spans="1:18" ht="16.5" thickBot="1">
      <c r="A51" s="101" t="s">
        <v>94</v>
      </c>
      <c r="B51" s="239" t="s">
        <v>171</v>
      </c>
      <c r="C51" s="50" t="s">
        <v>215</v>
      </c>
      <c r="D51" s="11">
        <f>SUM(F51:K51)</f>
        <v>36</v>
      </c>
      <c r="E51" s="72">
        <v>10</v>
      </c>
      <c r="F51" s="73">
        <v>24</v>
      </c>
      <c r="G51" s="73">
        <v>10</v>
      </c>
      <c r="H51" s="11"/>
      <c r="I51" s="11"/>
      <c r="J51" s="11"/>
      <c r="K51" s="11">
        <v>2</v>
      </c>
      <c r="L51" s="171">
        <v>2</v>
      </c>
      <c r="M51" s="212"/>
      <c r="N51" s="215"/>
      <c r="O51" s="213"/>
      <c r="P51" s="217"/>
      <c r="Q51" s="210"/>
      <c r="R51" s="211"/>
    </row>
    <row r="52" spans="1:18" ht="16.5" thickBot="1">
      <c r="A52" s="101" t="s">
        <v>96</v>
      </c>
      <c r="B52" s="239" t="s">
        <v>173</v>
      </c>
      <c r="C52" s="50" t="s">
        <v>215</v>
      </c>
      <c r="D52" s="11">
        <f>SUM(F52:K52)</f>
        <v>36</v>
      </c>
      <c r="E52" s="72">
        <v>14</v>
      </c>
      <c r="F52" s="73">
        <v>20</v>
      </c>
      <c r="G52" s="73">
        <v>14</v>
      </c>
      <c r="H52" s="11"/>
      <c r="I52" s="11"/>
      <c r="J52" s="11"/>
      <c r="K52" s="11">
        <v>2</v>
      </c>
      <c r="L52" s="171">
        <v>2</v>
      </c>
      <c r="M52" s="212"/>
      <c r="N52" s="215"/>
      <c r="O52" s="213"/>
      <c r="P52" s="217"/>
      <c r="Q52" s="210"/>
      <c r="R52" s="211"/>
    </row>
    <row r="53" spans="1:18" ht="17.25" customHeight="1" thickBot="1">
      <c r="A53" s="101" t="s">
        <v>111</v>
      </c>
      <c r="B53" s="239" t="s">
        <v>174</v>
      </c>
      <c r="C53" s="50" t="s">
        <v>216</v>
      </c>
      <c r="D53" s="11">
        <f>SUM(F53:K53)</f>
        <v>54</v>
      </c>
      <c r="E53" s="72">
        <v>20</v>
      </c>
      <c r="F53" s="73">
        <v>28</v>
      </c>
      <c r="G53" s="73">
        <v>24</v>
      </c>
      <c r="H53" s="11"/>
      <c r="I53" s="11"/>
      <c r="J53" s="11"/>
      <c r="K53" s="11">
        <v>2</v>
      </c>
      <c r="L53" s="171">
        <v>3</v>
      </c>
      <c r="M53" s="212"/>
      <c r="N53" s="215"/>
      <c r="O53" s="213"/>
      <c r="P53" s="217"/>
      <c r="Q53" s="210"/>
      <c r="R53" s="211"/>
    </row>
    <row r="54" spans="1:18" ht="32.25" thickBot="1">
      <c r="A54" s="101" t="s">
        <v>112</v>
      </c>
      <c r="B54" s="242" t="s">
        <v>163</v>
      </c>
      <c r="C54" s="50" t="s">
        <v>215</v>
      </c>
      <c r="D54" s="11">
        <f>SUM(F54:K54)</f>
        <v>36</v>
      </c>
      <c r="E54" s="73">
        <v>14</v>
      </c>
      <c r="F54" s="46">
        <v>20</v>
      </c>
      <c r="G54" s="46">
        <v>14</v>
      </c>
      <c r="H54" s="46"/>
      <c r="I54" s="243"/>
      <c r="J54" s="11"/>
      <c r="K54" s="11">
        <v>2</v>
      </c>
      <c r="L54" s="171">
        <v>2</v>
      </c>
      <c r="M54" s="212"/>
      <c r="N54" s="215"/>
      <c r="O54" s="213"/>
      <c r="P54" s="217"/>
      <c r="Q54" s="210"/>
      <c r="R54" s="211"/>
    </row>
    <row r="55" spans="1:18" ht="18.75" customHeight="1" thickBot="1">
      <c r="A55" s="158" t="s">
        <v>26</v>
      </c>
      <c r="B55" s="241" t="s">
        <v>8</v>
      </c>
      <c r="C55" s="241"/>
      <c r="D55" s="11">
        <v>18</v>
      </c>
      <c r="E55" s="11"/>
      <c r="F55" s="11"/>
      <c r="G55" s="11"/>
      <c r="H55" s="11"/>
      <c r="I55" s="11"/>
      <c r="J55" s="11"/>
      <c r="K55" s="11"/>
      <c r="L55" s="171"/>
      <c r="M55" s="212"/>
      <c r="N55" s="215"/>
      <c r="O55" s="213"/>
      <c r="P55" s="217"/>
      <c r="Q55" s="210"/>
      <c r="R55" s="211"/>
    </row>
    <row r="56" spans="1:18" ht="24.75" customHeight="1" thickBot="1">
      <c r="A56" s="109"/>
      <c r="B56" s="77" t="s">
        <v>36</v>
      </c>
      <c r="C56" s="77"/>
      <c r="D56" s="77">
        <f aca="true" t="shared" si="7" ref="D56:K56">D57+D63+D74+D69</f>
        <v>864</v>
      </c>
      <c r="E56" s="77">
        <f t="shared" si="7"/>
        <v>420</v>
      </c>
      <c r="F56" s="77">
        <f t="shared" si="7"/>
        <v>150</v>
      </c>
      <c r="G56" s="77">
        <f t="shared" si="7"/>
        <v>256</v>
      </c>
      <c r="H56" s="77">
        <f t="shared" si="7"/>
        <v>348</v>
      </c>
      <c r="I56" s="77">
        <f t="shared" si="7"/>
        <v>40</v>
      </c>
      <c r="J56" s="77">
        <f t="shared" si="7"/>
        <v>40</v>
      </c>
      <c r="K56" s="77">
        <f t="shared" si="7"/>
        <v>30</v>
      </c>
      <c r="L56" s="172"/>
      <c r="M56" s="212"/>
      <c r="N56" s="215"/>
      <c r="O56" s="213"/>
      <c r="P56" s="217"/>
      <c r="Q56" s="210"/>
      <c r="R56" s="211"/>
    </row>
    <row r="57" spans="1:18" ht="32.25" customHeight="1" thickBot="1">
      <c r="A57" s="159" t="s">
        <v>37</v>
      </c>
      <c r="B57" s="79" t="s">
        <v>181</v>
      </c>
      <c r="C57" s="149"/>
      <c r="D57" s="78">
        <f aca="true" t="shared" si="8" ref="D57:D63">SUM(F57:K57)</f>
        <v>216</v>
      </c>
      <c r="E57" s="78">
        <f aca="true" t="shared" si="9" ref="E57:K57">SUM(E58:E61)</f>
        <v>170</v>
      </c>
      <c r="F57" s="78">
        <f t="shared" si="9"/>
        <v>28</v>
      </c>
      <c r="G57" s="78">
        <f t="shared" si="9"/>
        <v>78</v>
      </c>
      <c r="H57" s="78">
        <f t="shared" si="9"/>
        <v>68</v>
      </c>
      <c r="I57" s="78">
        <f t="shared" si="9"/>
        <v>20</v>
      </c>
      <c r="J57" s="78">
        <f t="shared" si="9"/>
        <v>12</v>
      </c>
      <c r="K57" s="78">
        <f t="shared" si="9"/>
        <v>10</v>
      </c>
      <c r="L57" s="173">
        <v>2</v>
      </c>
      <c r="M57" s="212"/>
      <c r="N57" s="215"/>
      <c r="O57" s="213"/>
      <c r="P57" s="217"/>
      <c r="Q57" s="210"/>
      <c r="R57" s="211"/>
    </row>
    <row r="58" spans="1:18" ht="17.25" customHeight="1" thickBot="1">
      <c r="A58" s="158" t="s">
        <v>38</v>
      </c>
      <c r="B58" s="199" t="s">
        <v>179</v>
      </c>
      <c r="C58" s="199" t="s">
        <v>217</v>
      </c>
      <c r="D58" s="11">
        <f t="shared" si="8"/>
        <v>72</v>
      </c>
      <c r="E58" s="45">
        <v>44</v>
      </c>
      <c r="F58" s="46">
        <v>13</v>
      </c>
      <c r="G58" s="46">
        <v>44</v>
      </c>
      <c r="H58" s="11"/>
      <c r="I58" s="69"/>
      <c r="J58" s="11">
        <v>12</v>
      </c>
      <c r="K58" s="11">
        <v>3</v>
      </c>
      <c r="L58" s="171">
        <v>2</v>
      </c>
      <c r="M58" s="212"/>
      <c r="N58" s="215"/>
      <c r="O58" s="213"/>
      <c r="P58" s="217"/>
      <c r="Q58" s="210"/>
      <c r="R58" s="211"/>
    </row>
    <row r="59" spans="1:18" ht="17.25" customHeight="1" thickBot="1">
      <c r="A59" s="158" t="s">
        <v>39</v>
      </c>
      <c r="B59" s="199" t="s">
        <v>180</v>
      </c>
      <c r="C59" s="199" t="s">
        <v>217</v>
      </c>
      <c r="D59" s="11">
        <f t="shared" si="8"/>
        <v>72</v>
      </c>
      <c r="E59" s="45">
        <v>54</v>
      </c>
      <c r="F59" s="46">
        <v>15</v>
      </c>
      <c r="G59" s="46">
        <v>34</v>
      </c>
      <c r="H59" s="11"/>
      <c r="I59" s="69">
        <v>20</v>
      </c>
      <c r="J59" s="11"/>
      <c r="K59" s="11">
        <v>3</v>
      </c>
      <c r="L59" s="171">
        <v>2</v>
      </c>
      <c r="M59" s="212"/>
      <c r="N59" s="215"/>
      <c r="O59" s="213"/>
      <c r="P59" s="217"/>
      <c r="Q59" s="210"/>
      <c r="R59" s="211"/>
    </row>
    <row r="60" spans="1:18" ht="15.75" thickBot="1">
      <c r="A60" s="158" t="s">
        <v>42</v>
      </c>
      <c r="B60" s="115" t="s">
        <v>97</v>
      </c>
      <c r="C60" s="150"/>
      <c r="D60" s="11">
        <f t="shared" si="8"/>
        <v>36</v>
      </c>
      <c r="E60" s="70">
        <v>36</v>
      </c>
      <c r="F60" s="71"/>
      <c r="G60" s="71"/>
      <c r="H60" s="71">
        <v>34</v>
      </c>
      <c r="I60" s="71"/>
      <c r="J60" s="11"/>
      <c r="K60" s="11">
        <v>2</v>
      </c>
      <c r="L60" s="171">
        <v>2</v>
      </c>
      <c r="M60" s="212"/>
      <c r="N60" s="215"/>
      <c r="O60" s="213"/>
      <c r="P60" s="217"/>
      <c r="Q60" s="210"/>
      <c r="R60" s="211"/>
    </row>
    <row r="61" spans="1:18" ht="15.75" thickBot="1">
      <c r="A61" s="160" t="s">
        <v>43</v>
      </c>
      <c r="B61" s="127" t="s">
        <v>98</v>
      </c>
      <c r="C61" s="151"/>
      <c r="D61" s="251">
        <f t="shared" si="8"/>
        <v>36</v>
      </c>
      <c r="E61" s="129">
        <v>36</v>
      </c>
      <c r="F61" s="130"/>
      <c r="G61" s="130"/>
      <c r="H61" s="130">
        <v>34</v>
      </c>
      <c r="I61" s="130"/>
      <c r="J61" s="128"/>
      <c r="K61" s="128">
        <v>2</v>
      </c>
      <c r="L61" s="174">
        <v>2</v>
      </c>
      <c r="M61" s="212"/>
      <c r="N61" s="215"/>
      <c r="O61" s="213"/>
      <c r="P61" s="217"/>
      <c r="Q61" s="210"/>
      <c r="R61" s="211"/>
    </row>
    <row r="62" spans="1:18" ht="15.75" thickBot="1">
      <c r="A62" s="158" t="s">
        <v>26</v>
      </c>
      <c r="B62" s="97" t="s">
        <v>8</v>
      </c>
      <c r="C62" s="97"/>
      <c r="D62" s="11">
        <v>10</v>
      </c>
      <c r="E62" s="11"/>
      <c r="F62" s="11"/>
      <c r="G62" s="11"/>
      <c r="H62" s="11"/>
      <c r="I62" s="11"/>
      <c r="J62" s="11"/>
      <c r="K62" s="11"/>
      <c r="L62" s="171"/>
      <c r="M62" s="212"/>
      <c r="N62" s="215"/>
      <c r="O62" s="213"/>
      <c r="P62" s="217"/>
      <c r="Q62" s="210"/>
      <c r="R62" s="211"/>
    </row>
    <row r="63" spans="1:18" ht="51.75" customHeight="1" thickBot="1">
      <c r="A63" s="103" t="s">
        <v>99</v>
      </c>
      <c r="B63" s="80" t="s">
        <v>182</v>
      </c>
      <c r="C63" s="84"/>
      <c r="D63" s="78">
        <f t="shared" si="8"/>
        <v>198</v>
      </c>
      <c r="E63" s="78">
        <f aca="true" t="shared" si="10" ref="E63:K63">SUM(E64:E68)</f>
        <v>132</v>
      </c>
      <c r="F63" s="78">
        <f t="shared" si="10"/>
        <v>50</v>
      </c>
      <c r="G63" s="78">
        <f t="shared" si="10"/>
        <v>60</v>
      </c>
      <c r="H63" s="78">
        <f t="shared" si="10"/>
        <v>68</v>
      </c>
      <c r="I63" s="78">
        <f t="shared" si="10"/>
        <v>0</v>
      </c>
      <c r="J63" s="78">
        <f t="shared" si="10"/>
        <v>12</v>
      </c>
      <c r="K63" s="78">
        <f t="shared" si="10"/>
        <v>8</v>
      </c>
      <c r="L63" s="175">
        <v>2</v>
      </c>
      <c r="M63" s="212"/>
      <c r="N63" s="215"/>
      <c r="O63" s="213"/>
      <c r="P63" s="217"/>
      <c r="Q63" s="210"/>
      <c r="R63" s="211"/>
    </row>
    <row r="64" spans="1:18" ht="21" customHeight="1" thickBot="1">
      <c r="A64" s="104" t="s">
        <v>100</v>
      </c>
      <c r="B64" s="43" t="s">
        <v>184</v>
      </c>
      <c r="C64" s="43" t="s">
        <v>216</v>
      </c>
      <c r="D64" s="11">
        <f aca="true" t="shared" si="11" ref="D64:D77">SUM(F64:K64)</f>
        <v>72</v>
      </c>
      <c r="E64" s="45">
        <v>30</v>
      </c>
      <c r="F64" s="46">
        <v>28</v>
      </c>
      <c r="G64" s="46">
        <v>30</v>
      </c>
      <c r="H64" s="11"/>
      <c r="I64" s="69"/>
      <c r="J64" s="11">
        <v>12</v>
      </c>
      <c r="K64" s="11">
        <v>2</v>
      </c>
      <c r="L64" s="171">
        <v>2</v>
      </c>
      <c r="M64" s="212"/>
      <c r="N64" s="215"/>
      <c r="O64" s="213"/>
      <c r="P64" s="217"/>
      <c r="Q64" s="210"/>
      <c r="R64" s="211"/>
    </row>
    <row r="65" spans="1:18" ht="18.75" customHeight="1" thickBot="1">
      <c r="A65" s="104" t="s">
        <v>183</v>
      </c>
      <c r="B65" s="43" t="s">
        <v>185</v>
      </c>
      <c r="C65" s="43" t="s">
        <v>216</v>
      </c>
      <c r="D65" s="11">
        <f>SUM(F65:K65)</f>
        <v>54</v>
      </c>
      <c r="E65" s="45">
        <v>30</v>
      </c>
      <c r="F65" s="46">
        <v>22</v>
      </c>
      <c r="G65" s="46">
        <v>30</v>
      </c>
      <c r="H65" s="11"/>
      <c r="I65" s="69"/>
      <c r="J65" s="11"/>
      <c r="K65" s="11">
        <v>2</v>
      </c>
      <c r="L65" s="171">
        <v>2</v>
      </c>
      <c r="M65" s="212"/>
      <c r="N65" s="215"/>
      <c r="O65" s="213"/>
      <c r="P65" s="217"/>
      <c r="Q65" s="210"/>
      <c r="R65" s="211"/>
    </row>
    <row r="66" spans="1:18" ht="21.75" customHeight="1" thickBot="1">
      <c r="A66" s="105" t="s">
        <v>101</v>
      </c>
      <c r="B66" s="43" t="s">
        <v>97</v>
      </c>
      <c r="C66" s="43"/>
      <c r="D66" s="11">
        <f>SUM(F66:K66)</f>
        <v>36</v>
      </c>
      <c r="E66" s="70">
        <v>36</v>
      </c>
      <c r="F66" s="71"/>
      <c r="G66" s="71"/>
      <c r="H66" s="69">
        <v>34</v>
      </c>
      <c r="I66" s="71"/>
      <c r="J66" s="11"/>
      <c r="K66" s="11">
        <v>2</v>
      </c>
      <c r="L66" s="171">
        <v>2</v>
      </c>
      <c r="M66" s="212"/>
      <c r="N66" s="215"/>
      <c r="O66" s="213"/>
      <c r="P66" s="217"/>
      <c r="Q66" s="210"/>
      <c r="R66" s="211"/>
    </row>
    <row r="67" spans="1:18" ht="21.75" customHeight="1" thickBot="1">
      <c r="A67" s="160" t="s">
        <v>43</v>
      </c>
      <c r="B67" s="127" t="s">
        <v>98</v>
      </c>
      <c r="C67" s="151"/>
      <c r="D67" s="246">
        <f>SUM(F67:K67)</f>
        <v>36</v>
      </c>
      <c r="E67" s="129">
        <v>36</v>
      </c>
      <c r="F67" s="130"/>
      <c r="G67" s="130"/>
      <c r="H67" s="130">
        <v>34</v>
      </c>
      <c r="I67" s="130"/>
      <c r="J67" s="128"/>
      <c r="K67" s="128">
        <v>2</v>
      </c>
      <c r="L67" s="174">
        <v>2</v>
      </c>
      <c r="M67" s="212"/>
      <c r="N67" s="215"/>
      <c r="O67" s="213"/>
      <c r="P67" s="217"/>
      <c r="Q67" s="210"/>
      <c r="R67" s="211"/>
    </row>
    <row r="68" spans="1:18" ht="18.75" customHeight="1" thickBot="1">
      <c r="A68" s="158" t="s">
        <v>26</v>
      </c>
      <c r="B68" s="43" t="s">
        <v>8</v>
      </c>
      <c r="C68" s="43"/>
      <c r="D68" s="11">
        <v>8</v>
      </c>
      <c r="E68" s="11"/>
      <c r="F68" s="11"/>
      <c r="G68" s="11"/>
      <c r="H68" s="71"/>
      <c r="I68" s="11"/>
      <c r="J68" s="11"/>
      <c r="K68" s="11"/>
      <c r="L68" s="171"/>
      <c r="M68" s="212"/>
      <c r="N68" s="215"/>
      <c r="O68" s="213"/>
      <c r="P68" s="217"/>
      <c r="Q68" s="210"/>
      <c r="R68" s="211"/>
    </row>
    <row r="69" spans="1:18" ht="45" customHeight="1" thickBot="1">
      <c r="A69" s="103" t="s">
        <v>102</v>
      </c>
      <c r="B69" s="81" t="s">
        <v>186</v>
      </c>
      <c r="C69" s="84"/>
      <c r="D69" s="78">
        <f>SUM(F69:K69)</f>
        <v>216</v>
      </c>
      <c r="E69" s="78">
        <f>SUM(E70:E73)</f>
        <v>56</v>
      </c>
      <c r="F69" s="78">
        <f aca="true" t="shared" si="12" ref="F69:K69">SUM(F70:F73)</f>
        <v>32</v>
      </c>
      <c r="G69" s="78">
        <f t="shared" si="12"/>
        <v>56</v>
      </c>
      <c r="H69" s="78">
        <f t="shared" si="12"/>
        <v>106</v>
      </c>
      <c r="I69" s="78">
        <f t="shared" si="12"/>
        <v>0</v>
      </c>
      <c r="J69" s="78">
        <f t="shared" si="12"/>
        <v>16</v>
      </c>
      <c r="K69" s="78">
        <f t="shared" si="12"/>
        <v>6</v>
      </c>
      <c r="L69" s="265" t="s">
        <v>218</v>
      </c>
      <c r="M69" s="212"/>
      <c r="N69" s="215"/>
      <c r="O69" s="213"/>
      <c r="P69" s="217"/>
      <c r="Q69" s="210"/>
      <c r="R69" s="211"/>
    </row>
    <row r="70" spans="1:18" ht="23.25" customHeight="1" thickBot="1">
      <c r="A70" s="106" t="s">
        <v>103</v>
      </c>
      <c r="B70" s="82" t="s">
        <v>188</v>
      </c>
      <c r="C70" s="82" t="s">
        <v>216</v>
      </c>
      <c r="D70" s="11">
        <f t="shared" si="11"/>
        <v>72</v>
      </c>
      <c r="E70" s="45">
        <v>38</v>
      </c>
      <c r="F70" s="46">
        <v>16</v>
      </c>
      <c r="G70" s="46">
        <v>38</v>
      </c>
      <c r="H70" s="89"/>
      <c r="I70" s="69"/>
      <c r="J70" s="11">
        <v>16</v>
      </c>
      <c r="K70" s="11">
        <v>2</v>
      </c>
      <c r="L70" s="171">
        <v>2</v>
      </c>
      <c r="M70" s="212"/>
      <c r="N70" s="215"/>
      <c r="O70" s="213"/>
      <c r="P70" s="217"/>
      <c r="Q70" s="210"/>
      <c r="R70" s="211"/>
    </row>
    <row r="71" spans="1:18" ht="20.25" customHeight="1" thickBot="1">
      <c r="A71" s="106" t="s">
        <v>187</v>
      </c>
      <c r="B71" s="82" t="s">
        <v>189</v>
      </c>
      <c r="C71" s="82" t="s">
        <v>216</v>
      </c>
      <c r="D71" s="11">
        <f>SUM(F71:K71)</f>
        <v>36</v>
      </c>
      <c r="E71" s="45">
        <v>18</v>
      </c>
      <c r="F71" s="46">
        <v>16</v>
      </c>
      <c r="G71" s="46">
        <v>18</v>
      </c>
      <c r="H71" s="89"/>
      <c r="I71" s="69"/>
      <c r="J71" s="11"/>
      <c r="K71" s="11">
        <v>2</v>
      </c>
      <c r="L71" s="171">
        <v>2</v>
      </c>
      <c r="M71" s="212"/>
      <c r="N71" s="215"/>
      <c r="O71" s="213"/>
      <c r="P71" s="217"/>
      <c r="Q71" s="210"/>
      <c r="R71" s="211"/>
    </row>
    <row r="72" spans="1:18" ht="20.25" customHeight="1" thickBot="1">
      <c r="A72" s="244" t="s">
        <v>201</v>
      </c>
      <c r="B72" s="245" t="s">
        <v>98</v>
      </c>
      <c r="C72" s="245"/>
      <c r="D72" s="246">
        <f t="shared" si="11"/>
        <v>108</v>
      </c>
      <c r="E72" s="247"/>
      <c r="F72" s="248"/>
      <c r="G72" s="248"/>
      <c r="H72" s="249">
        <v>106</v>
      </c>
      <c r="I72" s="248"/>
      <c r="J72" s="246"/>
      <c r="K72" s="246">
        <v>2</v>
      </c>
      <c r="L72" s="250">
        <v>3</v>
      </c>
      <c r="M72" s="212"/>
      <c r="N72" s="215"/>
      <c r="O72" s="213"/>
      <c r="P72" s="217"/>
      <c r="Q72" s="210"/>
      <c r="R72" s="211"/>
    </row>
    <row r="73" spans="1:18" ht="21.75" customHeight="1" thickBot="1">
      <c r="A73" s="158" t="s">
        <v>26</v>
      </c>
      <c r="B73" s="43" t="s">
        <v>8</v>
      </c>
      <c r="C73" s="43"/>
      <c r="D73" s="11">
        <v>6</v>
      </c>
      <c r="E73" s="11"/>
      <c r="F73" s="11"/>
      <c r="G73" s="11"/>
      <c r="H73" s="46"/>
      <c r="I73" s="11"/>
      <c r="J73" s="11"/>
      <c r="K73" s="11"/>
      <c r="L73" s="171"/>
      <c r="M73" s="212"/>
      <c r="N73" s="215"/>
      <c r="O73" s="213"/>
      <c r="P73" s="217"/>
      <c r="Q73" s="210"/>
      <c r="R73" s="211"/>
    </row>
    <row r="74" spans="1:18" ht="47.25" customHeight="1" thickBot="1">
      <c r="A74" s="108" t="s">
        <v>104</v>
      </c>
      <c r="B74" s="84" t="s">
        <v>190</v>
      </c>
      <c r="C74" s="84"/>
      <c r="D74" s="78">
        <f t="shared" si="11"/>
        <v>234</v>
      </c>
      <c r="E74" s="85">
        <f aca="true" t="shared" si="13" ref="E74:K74">SUM(E75:E78)</f>
        <v>62</v>
      </c>
      <c r="F74" s="85">
        <f t="shared" si="13"/>
        <v>40</v>
      </c>
      <c r="G74" s="85">
        <f t="shared" si="13"/>
        <v>62</v>
      </c>
      <c r="H74" s="86">
        <f>SUM(H75:H78)</f>
        <v>106</v>
      </c>
      <c r="I74" s="85">
        <f t="shared" si="13"/>
        <v>20</v>
      </c>
      <c r="J74" s="86">
        <f t="shared" si="13"/>
        <v>0</v>
      </c>
      <c r="K74" s="85">
        <f t="shared" si="13"/>
        <v>6</v>
      </c>
      <c r="L74" s="265" t="s">
        <v>218</v>
      </c>
      <c r="M74" s="212"/>
      <c r="N74" s="215"/>
      <c r="O74" s="213"/>
      <c r="P74" s="217"/>
      <c r="Q74" s="210"/>
      <c r="R74" s="211"/>
    </row>
    <row r="75" spans="1:18" ht="25.5" customHeight="1" thickBot="1">
      <c r="A75" s="161" t="s">
        <v>105</v>
      </c>
      <c r="B75" s="87" t="s">
        <v>191</v>
      </c>
      <c r="C75" s="240"/>
      <c r="D75" s="89">
        <f t="shared" si="11"/>
        <v>54</v>
      </c>
      <c r="E75" s="116">
        <v>32</v>
      </c>
      <c r="F75" s="116">
        <v>20</v>
      </c>
      <c r="G75" s="90">
        <v>32</v>
      </c>
      <c r="H75" s="117"/>
      <c r="I75" s="90"/>
      <c r="J75" s="11"/>
      <c r="K75" s="88">
        <v>2</v>
      </c>
      <c r="L75" s="171">
        <v>3</v>
      </c>
      <c r="M75" s="212"/>
      <c r="N75" s="215"/>
      <c r="O75" s="213"/>
      <c r="P75" s="217"/>
      <c r="Q75" s="210"/>
      <c r="R75" s="211"/>
    </row>
    <row r="76" spans="1:18" ht="29.25" customHeight="1" thickBot="1">
      <c r="A76" s="161" t="s">
        <v>118</v>
      </c>
      <c r="B76" s="87" t="s">
        <v>192</v>
      </c>
      <c r="C76" s="240"/>
      <c r="D76" s="89">
        <f t="shared" si="11"/>
        <v>72</v>
      </c>
      <c r="E76" s="116">
        <v>30</v>
      </c>
      <c r="F76" s="116">
        <v>20</v>
      </c>
      <c r="G76" s="90">
        <v>30</v>
      </c>
      <c r="H76" s="116"/>
      <c r="I76" s="90">
        <v>20</v>
      </c>
      <c r="J76" s="11"/>
      <c r="K76" s="11">
        <v>2</v>
      </c>
      <c r="L76" s="171">
        <v>2</v>
      </c>
      <c r="M76" s="212"/>
      <c r="N76" s="215"/>
      <c r="O76" s="213"/>
      <c r="P76" s="217"/>
      <c r="Q76" s="210"/>
      <c r="R76" s="211"/>
    </row>
    <row r="77" spans="1:18" ht="16.5" customHeight="1" thickBot="1">
      <c r="A77" s="131" t="s">
        <v>106</v>
      </c>
      <c r="B77" s="132" t="s">
        <v>98</v>
      </c>
      <c r="C77" s="151"/>
      <c r="D77" s="133">
        <f t="shared" si="11"/>
        <v>108</v>
      </c>
      <c r="E77" s="134"/>
      <c r="F77" s="134"/>
      <c r="G77" s="134"/>
      <c r="H77" s="253">
        <v>106</v>
      </c>
      <c r="I77" s="135"/>
      <c r="J77" s="128"/>
      <c r="K77" s="128">
        <v>2</v>
      </c>
      <c r="L77" s="174">
        <v>3</v>
      </c>
      <c r="M77" s="212"/>
      <c r="N77" s="215"/>
      <c r="O77" s="213"/>
      <c r="P77" s="217"/>
      <c r="Q77" s="210"/>
      <c r="R77" s="211"/>
    </row>
    <row r="78" spans="1:18" ht="20.25" customHeight="1" thickBot="1">
      <c r="A78" s="158" t="s">
        <v>26</v>
      </c>
      <c r="B78" s="43" t="s">
        <v>8</v>
      </c>
      <c r="C78" s="43"/>
      <c r="D78" s="89">
        <v>6</v>
      </c>
      <c r="E78" s="11"/>
      <c r="F78" s="11"/>
      <c r="G78" s="11"/>
      <c r="H78" s="71"/>
      <c r="I78" s="11"/>
      <c r="J78" s="11"/>
      <c r="K78" s="11"/>
      <c r="L78" s="171"/>
      <c r="M78" s="212"/>
      <c r="N78" s="215"/>
      <c r="O78" s="213"/>
      <c r="P78" s="217"/>
      <c r="Q78" s="210"/>
      <c r="R78" s="211"/>
    </row>
    <row r="79" spans="1:18" ht="63" customHeight="1" thickBot="1">
      <c r="A79" s="140" t="s">
        <v>47</v>
      </c>
      <c r="B79" s="141" t="s">
        <v>119</v>
      </c>
      <c r="C79" s="141"/>
      <c r="D79" s="142">
        <f>D80+D82</f>
        <v>432</v>
      </c>
      <c r="E79" s="142">
        <f aca="true" t="shared" si="14" ref="E79:K79">E80+E82</f>
        <v>166</v>
      </c>
      <c r="F79" s="142">
        <f t="shared" si="14"/>
        <v>74</v>
      </c>
      <c r="G79" s="142">
        <f t="shared" si="14"/>
        <v>166</v>
      </c>
      <c r="H79" s="142">
        <f t="shared" si="14"/>
        <v>174</v>
      </c>
      <c r="I79" s="142">
        <f t="shared" si="14"/>
        <v>0</v>
      </c>
      <c r="J79" s="142">
        <f t="shared" si="14"/>
        <v>0</v>
      </c>
      <c r="K79" s="142">
        <f t="shared" si="14"/>
        <v>18</v>
      </c>
      <c r="L79" s="176"/>
      <c r="M79" s="212"/>
      <c r="N79" s="215"/>
      <c r="O79" s="213"/>
      <c r="P79" s="217"/>
      <c r="Q79" s="210"/>
      <c r="R79" s="211"/>
    </row>
    <row r="80" spans="1:18" ht="15.75" thickBot="1">
      <c r="A80" s="109"/>
      <c r="B80" s="91" t="s">
        <v>30</v>
      </c>
      <c r="C80" s="91"/>
      <c r="D80" s="77">
        <f>SUM(F80:K80)</f>
        <v>36</v>
      </c>
      <c r="E80" s="77">
        <f aca="true" t="shared" si="15" ref="E80:K80">SUM(E81:E81)</f>
        <v>26</v>
      </c>
      <c r="F80" s="77">
        <f t="shared" si="15"/>
        <v>10</v>
      </c>
      <c r="G80" s="77">
        <f t="shared" si="15"/>
        <v>26</v>
      </c>
      <c r="H80" s="77">
        <f t="shared" si="15"/>
        <v>0</v>
      </c>
      <c r="I80" s="77">
        <f t="shared" si="15"/>
        <v>0</v>
      </c>
      <c r="J80" s="77">
        <f t="shared" si="15"/>
        <v>0</v>
      </c>
      <c r="K80" s="77">
        <f t="shared" si="15"/>
        <v>0</v>
      </c>
      <c r="L80" s="172"/>
      <c r="M80" s="212"/>
      <c r="N80" s="215"/>
      <c r="O80" s="213"/>
      <c r="P80" s="217"/>
      <c r="Q80" s="210"/>
      <c r="R80" s="211"/>
    </row>
    <row r="81" spans="1:18" ht="18.75" customHeight="1" thickBot="1">
      <c r="A81" s="160" t="s">
        <v>113</v>
      </c>
      <c r="B81" s="136" t="s">
        <v>193</v>
      </c>
      <c r="C81" s="136" t="s">
        <v>215</v>
      </c>
      <c r="D81" s="128">
        <f>SUM(F81:K81)</f>
        <v>36</v>
      </c>
      <c r="E81" s="137">
        <v>26</v>
      </c>
      <c r="F81" s="138">
        <v>10</v>
      </c>
      <c r="G81" s="138">
        <v>26</v>
      </c>
      <c r="H81" s="138"/>
      <c r="I81" s="139"/>
      <c r="J81" s="128"/>
      <c r="K81" s="128"/>
      <c r="L81" s="174">
        <v>2</v>
      </c>
      <c r="M81" s="212"/>
      <c r="N81" s="215"/>
      <c r="O81" s="213"/>
      <c r="P81" s="217"/>
      <c r="Q81" s="210"/>
      <c r="R81" s="211"/>
    </row>
    <row r="82" spans="1:18" ht="15.75" thickBot="1">
      <c r="A82" s="109"/>
      <c r="B82" s="91" t="s">
        <v>36</v>
      </c>
      <c r="C82" s="91"/>
      <c r="D82" s="77">
        <f>D83+D88</f>
        <v>396</v>
      </c>
      <c r="E82" s="77">
        <f aca="true" t="shared" si="16" ref="E82:J82">E83+E88</f>
        <v>140</v>
      </c>
      <c r="F82" s="77">
        <f t="shared" si="16"/>
        <v>64</v>
      </c>
      <c r="G82" s="77">
        <f t="shared" si="16"/>
        <v>140</v>
      </c>
      <c r="H82" s="77">
        <f t="shared" si="16"/>
        <v>174</v>
      </c>
      <c r="I82" s="77">
        <f t="shared" si="16"/>
        <v>0</v>
      </c>
      <c r="J82" s="77">
        <f t="shared" si="16"/>
        <v>0</v>
      </c>
      <c r="K82" s="77">
        <f>K83+K88</f>
        <v>18</v>
      </c>
      <c r="L82" s="172"/>
      <c r="M82" s="212"/>
      <c r="N82" s="215"/>
      <c r="O82" s="213"/>
      <c r="P82" s="217"/>
      <c r="Q82" s="210"/>
      <c r="R82" s="211"/>
    </row>
    <row r="83" spans="1:18" ht="26.25" customHeight="1" thickBot="1">
      <c r="A83" s="258" t="s">
        <v>194</v>
      </c>
      <c r="B83" s="259" t="s">
        <v>114</v>
      </c>
      <c r="C83" s="259"/>
      <c r="D83" s="90">
        <f>SUM(F83:K83)</f>
        <v>208</v>
      </c>
      <c r="E83" s="117">
        <f>SUM(E84)</f>
        <v>60</v>
      </c>
      <c r="F83" s="117">
        <f>SUM(F84)</f>
        <v>34</v>
      </c>
      <c r="G83" s="117">
        <f>SUM(G84)</f>
        <v>60</v>
      </c>
      <c r="H83" s="117">
        <f>SUM(H84:H86)</f>
        <v>104</v>
      </c>
      <c r="I83" s="117">
        <f>I84</f>
        <v>0</v>
      </c>
      <c r="J83" s="117">
        <f>J84</f>
        <v>0</v>
      </c>
      <c r="K83" s="90">
        <f>SUM(K84:K86)</f>
        <v>10</v>
      </c>
      <c r="L83" s="235" t="s">
        <v>219</v>
      </c>
      <c r="M83" s="212"/>
      <c r="N83" s="215"/>
      <c r="O83" s="213"/>
      <c r="P83" s="217"/>
      <c r="Q83" s="210"/>
      <c r="R83" s="211"/>
    </row>
    <row r="84" spans="1:18" ht="22.5" customHeight="1" thickBot="1">
      <c r="A84" s="158" t="s">
        <v>198</v>
      </c>
      <c r="B84" s="43" t="s">
        <v>195</v>
      </c>
      <c r="C84" s="154" t="s">
        <v>216</v>
      </c>
      <c r="D84" s="11">
        <f>SUM(F84:K84)</f>
        <v>100</v>
      </c>
      <c r="E84" s="46">
        <v>60</v>
      </c>
      <c r="F84" s="46">
        <v>34</v>
      </c>
      <c r="G84" s="46">
        <v>60</v>
      </c>
      <c r="H84" s="46"/>
      <c r="I84" s="46">
        <f>SUM(I85:I87)</f>
        <v>0</v>
      </c>
      <c r="J84" s="46">
        <f>SUM(J85:J87)</f>
        <v>0</v>
      </c>
      <c r="K84" s="46">
        <v>6</v>
      </c>
      <c r="L84" s="266" t="s">
        <v>219</v>
      </c>
      <c r="M84" s="212"/>
      <c r="N84" s="215"/>
      <c r="O84" s="213"/>
      <c r="P84" s="217"/>
      <c r="Q84" s="210"/>
      <c r="R84" s="211"/>
    </row>
    <row r="85" spans="1:18" s="118" customFormat="1" ht="15.75" customHeight="1" thickBot="1">
      <c r="A85" s="107" t="s">
        <v>202</v>
      </c>
      <c r="B85" s="83" t="s">
        <v>97</v>
      </c>
      <c r="C85" s="83"/>
      <c r="D85" s="11">
        <f aca="true" t="shared" si="17" ref="D85:D90">SUM(F85:K85)</f>
        <v>36</v>
      </c>
      <c r="E85" s="254"/>
      <c r="F85" s="255"/>
      <c r="G85" s="255"/>
      <c r="H85" s="252">
        <v>34</v>
      </c>
      <c r="I85" s="252"/>
      <c r="J85" s="252"/>
      <c r="K85" s="252">
        <v>2</v>
      </c>
      <c r="L85" s="267" t="s">
        <v>220</v>
      </c>
      <c r="M85" s="212"/>
      <c r="N85" s="215"/>
      <c r="O85" s="213"/>
      <c r="P85" s="217"/>
      <c r="Q85" s="210"/>
      <c r="R85" s="211"/>
    </row>
    <row r="86" spans="1:18" s="118" customFormat="1" ht="15.75" customHeight="1" thickBot="1">
      <c r="A86" s="131" t="s">
        <v>203</v>
      </c>
      <c r="B86" s="132" t="s">
        <v>98</v>
      </c>
      <c r="C86" s="151"/>
      <c r="D86" s="133">
        <f>SUM(F86:K86)</f>
        <v>72</v>
      </c>
      <c r="E86" s="128"/>
      <c r="F86" s="128"/>
      <c r="G86" s="128"/>
      <c r="H86" s="128">
        <v>70</v>
      </c>
      <c r="I86" s="128"/>
      <c r="J86" s="128"/>
      <c r="K86" s="128">
        <v>2</v>
      </c>
      <c r="L86" s="174">
        <v>2</v>
      </c>
      <c r="M86" s="212"/>
      <c r="N86" s="215"/>
      <c r="O86" s="213"/>
      <c r="P86" s="217"/>
      <c r="Q86" s="210"/>
      <c r="R86" s="211"/>
    </row>
    <row r="87" spans="1:18" ht="15.75" thickBot="1">
      <c r="A87" s="158" t="s">
        <v>26</v>
      </c>
      <c r="B87" s="97" t="s">
        <v>8</v>
      </c>
      <c r="C87" s="97"/>
      <c r="D87" s="11">
        <v>10</v>
      </c>
      <c r="E87" s="256"/>
      <c r="F87" s="257"/>
      <c r="G87" s="257"/>
      <c r="H87" s="257"/>
      <c r="I87" s="256"/>
      <c r="J87" s="252"/>
      <c r="K87" s="252"/>
      <c r="L87" s="267"/>
      <c r="M87" s="212"/>
      <c r="N87" s="215"/>
      <c r="O87" s="213"/>
      <c r="P87" s="217"/>
      <c r="Q87" s="210"/>
      <c r="R87" s="211"/>
    </row>
    <row r="88" spans="1:18" ht="29.25" thickBot="1">
      <c r="A88" s="260" t="s">
        <v>115</v>
      </c>
      <c r="B88" s="261" t="s">
        <v>196</v>
      </c>
      <c r="C88" s="262"/>
      <c r="D88" s="89">
        <f t="shared" si="17"/>
        <v>188</v>
      </c>
      <c r="E88" s="89">
        <f aca="true" t="shared" si="18" ref="E88:K88">SUM(E89:E91)</f>
        <v>80</v>
      </c>
      <c r="F88" s="89">
        <f t="shared" si="18"/>
        <v>30</v>
      </c>
      <c r="G88" s="89">
        <f t="shared" si="18"/>
        <v>80</v>
      </c>
      <c r="H88" s="89">
        <f t="shared" si="18"/>
        <v>70</v>
      </c>
      <c r="I88" s="89">
        <f t="shared" si="18"/>
        <v>0</v>
      </c>
      <c r="J88" s="89">
        <f t="shared" si="18"/>
        <v>0</v>
      </c>
      <c r="K88" s="89">
        <f t="shared" si="18"/>
        <v>8</v>
      </c>
      <c r="L88" s="267" t="s">
        <v>218</v>
      </c>
      <c r="M88" s="212"/>
      <c r="N88" s="215"/>
      <c r="O88" s="213"/>
      <c r="P88" s="217"/>
      <c r="Q88" s="210"/>
      <c r="R88" s="211"/>
    </row>
    <row r="89" spans="1:18" ht="30.75" thickBot="1">
      <c r="A89" s="55" t="s">
        <v>197</v>
      </c>
      <c r="B89" s="44" t="s">
        <v>196</v>
      </c>
      <c r="C89" s="44" t="s">
        <v>216</v>
      </c>
      <c r="D89" s="11">
        <f t="shared" si="17"/>
        <v>116</v>
      </c>
      <c r="E89" s="72">
        <v>80</v>
      </c>
      <c r="F89" s="73">
        <v>30</v>
      </c>
      <c r="G89" s="73">
        <v>80</v>
      </c>
      <c r="H89" s="46"/>
      <c r="I89" s="73"/>
      <c r="J89" s="73"/>
      <c r="K89" s="73">
        <v>6</v>
      </c>
      <c r="L89" s="267" t="s">
        <v>218</v>
      </c>
      <c r="M89" s="212"/>
      <c r="N89" s="215"/>
      <c r="O89" s="213"/>
      <c r="P89" s="217"/>
      <c r="Q89" s="210"/>
      <c r="R89" s="211"/>
    </row>
    <row r="90" spans="1:18" ht="15.75" thickBot="1">
      <c r="A90" s="131" t="s">
        <v>203</v>
      </c>
      <c r="B90" s="132" t="s">
        <v>98</v>
      </c>
      <c r="C90" s="151"/>
      <c r="D90" s="133">
        <f t="shared" si="17"/>
        <v>72</v>
      </c>
      <c r="E90" s="128"/>
      <c r="F90" s="128"/>
      <c r="G90" s="128"/>
      <c r="H90" s="128">
        <v>70</v>
      </c>
      <c r="I90" s="128"/>
      <c r="J90" s="128"/>
      <c r="K90" s="128">
        <v>2</v>
      </c>
      <c r="L90" s="174">
        <v>3</v>
      </c>
      <c r="M90" s="212"/>
      <c r="N90" s="215"/>
      <c r="O90" s="213"/>
      <c r="P90" s="217"/>
      <c r="Q90" s="210"/>
      <c r="R90" s="211"/>
    </row>
    <row r="91" spans="1:18" ht="15.75" thickBot="1">
      <c r="A91" s="158" t="s">
        <v>26</v>
      </c>
      <c r="B91" s="97" t="s">
        <v>8</v>
      </c>
      <c r="C91" s="97"/>
      <c r="D91" s="89"/>
      <c r="E91" s="11"/>
      <c r="F91" s="11"/>
      <c r="G91" s="11"/>
      <c r="H91" s="11"/>
      <c r="I91" s="11"/>
      <c r="J91" s="11"/>
      <c r="K91" s="11"/>
      <c r="L91" s="171"/>
      <c r="M91" s="212"/>
      <c r="N91" s="215"/>
      <c r="O91" s="213"/>
      <c r="P91" s="217"/>
      <c r="Q91" s="210"/>
      <c r="R91" s="211"/>
    </row>
    <row r="92" spans="1:18" ht="15.75" thickBot="1">
      <c r="A92" s="110" t="s">
        <v>117</v>
      </c>
      <c r="B92" s="93" t="s">
        <v>116</v>
      </c>
      <c r="C92" s="152"/>
      <c r="D92" s="94"/>
      <c r="E92" s="95"/>
      <c r="F92" s="95"/>
      <c r="G92" s="95"/>
      <c r="H92" s="95"/>
      <c r="I92" s="95"/>
      <c r="J92" s="95"/>
      <c r="K92" s="95"/>
      <c r="L92" s="177"/>
      <c r="M92" s="212"/>
      <c r="N92" s="215"/>
      <c r="O92" s="213"/>
      <c r="P92" s="217"/>
      <c r="Q92" s="210"/>
      <c r="R92" s="211"/>
    </row>
    <row r="93" spans="1:18" ht="15.75" thickBot="1">
      <c r="A93" s="111" t="s">
        <v>56</v>
      </c>
      <c r="B93" s="96" t="s">
        <v>57</v>
      </c>
      <c r="C93" s="96"/>
      <c r="D93" s="94">
        <v>216</v>
      </c>
      <c r="E93" s="95"/>
      <c r="F93" s="95"/>
      <c r="G93" s="95"/>
      <c r="H93" s="95"/>
      <c r="I93" s="95"/>
      <c r="J93" s="95"/>
      <c r="K93" s="95"/>
      <c r="L93" s="177">
        <v>3</v>
      </c>
      <c r="M93" s="212"/>
      <c r="N93" s="215"/>
      <c r="O93" s="213"/>
      <c r="P93" s="217"/>
      <c r="Q93" s="210"/>
      <c r="R93" s="211"/>
    </row>
    <row r="94" spans="1:18" ht="15.75" thickBot="1">
      <c r="A94" s="112"/>
      <c r="B94" s="97"/>
      <c r="C94" s="97"/>
      <c r="D94" s="89"/>
      <c r="E94" s="11"/>
      <c r="F94" s="11"/>
      <c r="G94" s="11"/>
      <c r="H94" s="11"/>
      <c r="I94" s="11"/>
      <c r="J94" s="11"/>
      <c r="K94" s="11"/>
      <c r="L94" s="171"/>
      <c r="M94" s="212"/>
      <c r="N94" s="215"/>
      <c r="O94" s="213"/>
      <c r="P94" s="217"/>
      <c r="Q94" s="210"/>
      <c r="R94" s="211"/>
    </row>
    <row r="95" spans="1:18" s="124" customFormat="1" ht="21" thickBot="1">
      <c r="A95" s="294" t="s">
        <v>58</v>
      </c>
      <c r="B95" s="299"/>
      <c r="C95" s="153"/>
      <c r="D95" s="123">
        <f>D93+D79+D39+D33+D14</f>
        <v>3780</v>
      </c>
      <c r="E95" s="123">
        <f aca="true" t="shared" si="19" ref="E95:K95">E93+E92+E79+E39+E33+E14</f>
        <v>1386</v>
      </c>
      <c r="F95" s="123">
        <f t="shared" si="19"/>
        <v>1409</v>
      </c>
      <c r="G95" s="123">
        <f t="shared" si="19"/>
        <v>1810</v>
      </c>
      <c r="H95" s="123">
        <f t="shared" si="19"/>
        <v>522</v>
      </c>
      <c r="I95" s="123">
        <f t="shared" si="19"/>
        <v>40</v>
      </c>
      <c r="J95" s="123">
        <f t="shared" si="19"/>
        <v>56</v>
      </c>
      <c r="K95" s="123">
        <f t="shared" si="19"/>
        <v>141</v>
      </c>
      <c r="L95" s="178"/>
      <c r="M95" s="218"/>
      <c r="N95" s="219"/>
      <c r="O95" s="220"/>
      <c r="P95" s="221"/>
      <c r="Q95" s="222"/>
      <c r="R95" s="223"/>
    </row>
    <row r="96" spans="1:18" ht="15.75" thickBot="1">
      <c r="A96" s="121"/>
      <c r="B96" s="120"/>
      <c r="C96" s="154"/>
      <c r="D96" s="89"/>
      <c r="E96" s="89"/>
      <c r="F96" s="89"/>
      <c r="G96" s="89"/>
      <c r="H96" s="89"/>
      <c r="I96" s="89"/>
      <c r="J96" s="89"/>
      <c r="K96" s="89"/>
      <c r="L96" s="179"/>
      <c r="M96" s="224"/>
      <c r="N96" s="225"/>
      <c r="O96" s="226"/>
      <c r="P96" s="227"/>
      <c r="Q96" s="228"/>
      <c r="R96" s="229"/>
    </row>
    <row r="97" spans="1:18" ht="15">
      <c r="A97" s="156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230">
        <f>SUM(M16:M96)</f>
        <v>612</v>
      </c>
      <c r="N97" s="230">
        <f>SUM(N14:N96)</f>
        <v>864</v>
      </c>
      <c r="O97" s="230">
        <f>SUM(O14:O96)</f>
        <v>0</v>
      </c>
      <c r="P97" s="230">
        <f>SUM(P14:P96)</f>
        <v>0</v>
      </c>
      <c r="Q97" s="230">
        <f>SUM(Q14:Q96)</f>
        <v>0</v>
      </c>
      <c r="R97" s="230">
        <f>SUM(R14:R96)</f>
        <v>0</v>
      </c>
    </row>
    <row r="98" spans="1:18" ht="15">
      <c r="A98" s="156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236">
        <f aca="true" t="shared" si="20" ref="M98:R98">M97/M9</f>
        <v>36</v>
      </c>
      <c r="N98" s="236">
        <f t="shared" si="20"/>
        <v>36</v>
      </c>
      <c r="O98" s="236">
        <f t="shared" si="20"/>
        <v>0</v>
      </c>
      <c r="P98" s="236">
        <f t="shared" si="20"/>
        <v>0</v>
      </c>
      <c r="Q98" s="236">
        <f t="shared" si="20"/>
        <v>0</v>
      </c>
      <c r="R98" s="236">
        <f t="shared" si="20"/>
        <v>0</v>
      </c>
    </row>
    <row r="99" spans="1:18" ht="15.75" thickBot="1">
      <c r="A99" s="156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82"/>
      <c r="N99" s="183"/>
      <c r="O99" s="193"/>
      <c r="P99" s="194"/>
      <c r="Q99" s="188"/>
      <c r="R99" s="205"/>
    </row>
    <row r="100" spans="1:18" ht="21.75" thickBot="1">
      <c r="A100" s="294" t="s">
        <v>164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6"/>
      <c r="M100" s="155"/>
      <c r="N100" s="155"/>
      <c r="O100" s="155"/>
      <c r="P100" s="155"/>
      <c r="Q100" s="155"/>
      <c r="R100" s="155"/>
    </row>
    <row r="101" spans="1:18" ht="21.75" thickBot="1">
      <c r="A101" s="122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6"/>
      <c r="M101" s="155"/>
      <c r="N101" s="155"/>
      <c r="O101" s="155"/>
      <c r="P101" s="155"/>
      <c r="Q101" s="155"/>
      <c r="R101" s="155"/>
    </row>
    <row r="102" spans="1:18" ht="21.75" thickBot="1">
      <c r="A102" s="294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6"/>
      <c r="M102" s="162"/>
      <c r="N102" s="162"/>
      <c r="O102" s="162"/>
      <c r="P102" s="162"/>
      <c r="Q102" s="162"/>
      <c r="R102" s="162"/>
    </row>
  </sheetData>
  <sheetProtection/>
  <mergeCells count="27">
    <mergeCell ref="Q7:R7"/>
    <mergeCell ref="E6:E10"/>
    <mergeCell ref="F6:K6"/>
    <mergeCell ref="L6:L10"/>
    <mergeCell ref="F7:F10"/>
    <mergeCell ref="G7:G10"/>
    <mergeCell ref="H7:H10"/>
    <mergeCell ref="I7:I10"/>
    <mergeCell ref="J7:J10"/>
    <mergeCell ref="M7:N7"/>
    <mergeCell ref="A2:R2"/>
    <mergeCell ref="A5:R5"/>
    <mergeCell ref="M6:R6"/>
    <mergeCell ref="A3:R3"/>
    <mergeCell ref="A4:R4"/>
    <mergeCell ref="A6:A10"/>
    <mergeCell ref="B6:B10"/>
    <mergeCell ref="C6:C10"/>
    <mergeCell ref="O7:P7"/>
    <mergeCell ref="D6:D10"/>
    <mergeCell ref="K7:K10"/>
    <mergeCell ref="A29:B29"/>
    <mergeCell ref="A15:B15"/>
    <mergeCell ref="A102:L102"/>
    <mergeCell ref="A100:L100"/>
    <mergeCell ref="A13:B13"/>
    <mergeCell ref="A95:B9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Soloviev</dc:creator>
  <cp:keywords/>
  <dc:description/>
  <cp:lastModifiedBy>Oleg</cp:lastModifiedBy>
  <cp:lastPrinted>2023-08-21T12:29:06Z</cp:lastPrinted>
  <dcterms:created xsi:type="dcterms:W3CDTF">2022-11-02T06:48:06Z</dcterms:created>
  <dcterms:modified xsi:type="dcterms:W3CDTF">2023-10-02T14:13:49Z</dcterms:modified>
  <cp:category/>
  <cp:version/>
  <cp:contentType/>
  <cp:contentStatus/>
</cp:coreProperties>
</file>