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10" yWindow="4110" windowWidth="15735" windowHeight="11295" activeTab="1"/>
  </bookViews>
  <sheets>
    <sheet name="КУГ" sheetId="1" r:id="rId1"/>
    <sheet name="УП" sheetId="2" r:id="rId2"/>
  </sheets>
  <definedNames/>
  <calcPr fullCalcOnLoad="1"/>
</workbook>
</file>

<file path=xl/sharedStrings.xml><?xml version="1.0" encoding="utf-8"?>
<sst xmlns="http://schemas.openxmlformats.org/spreadsheetml/2006/main" count="306" uniqueCount="187">
  <si>
    <t>Индекс</t>
  </si>
  <si>
    <t>Наименование</t>
  </si>
  <si>
    <t>Всего</t>
  </si>
  <si>
    <t>Объем образовательной программы в академических часах</t>
  </si>
  <si>
    <t>Рекомендуемый семестр изучения</t>
  </si>
  <si>
    <t>Теоретические занятия</t>
  </si>
  <si>
    <t>Лабораторные и практические занятия</t>
  </si>
  <si>
    <t xml:space="preserve"> Курсовой проект (работа)</t>
  </si>
  <si>
    <t>Практика</t>
  </si>
  <si>
    <t>Самостоятельная работа</t>
  </si>
  <si>
    <t>Промежуточная аттестация</t>
  </si>
  <si>
    <t>Обязательная часть образовательной программы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</si>
  <si>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</si>
  <si>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</si>
  <si>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</si>
  <si>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</si>
  <si>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</si>
  <si>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</si>
  <si>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</si>
  <si>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</si>
  <si>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</si>
  <si>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</si>
  <si>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</si>
  <si>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</si>
  <si>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</si>
  <si>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</si>
  <si>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</si>
  <si>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</si>
  <si>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Иностранный язык в профессиональной деятельности</t>
  </si>
  <si>
    <t>ОПБ</t>
  </si>
  <si>
    <t>Обязательный профессиональный блок</t>
  </si>
  <si>
    <t>ОП.01</t>
  </si>
  <si>
    <t>ОП.02</t>
  </si>
  <si>
    <t>ОП.03</t>
  </si>
  <si>
    <t>ОП.04</t>
  </si>
  <si>
    <t>ОП.XX</t>
  </si>
  <si>
    <t>ПМ.01</t>
  </si>
  <si>
    <t>МДК.01.01</t>
  </si>
  <si>
    <t>МДК.01.02</t>
  </si>
  <si>
    <t>МДК.01.03</t>
  </si>
  <si>
    <t>МДК.01.ХХ</t>
  </si>
  <si>
    <t>УП.01</t>
  </si>
  <si>
    <t>ПП.01</t>
  </si>
  <si>
    <t>ПМ.ХХ</t>
  </si>
  <si>
    <t>УП.ХХ</t>
  </si>
  <si>
    <t>ПП.ХХ</t>
  </si>
  <si>
    <t>ДПБ 1</t>
  </si>
  <si>
    <t>ОПд.ХХ</t>
  </si>
  <si>
    <t>ПМд.01</t>
  </si>
  <si>
    <t>УПд.01</t>
  </si>
  <si>
    <t>ППд.01</t>
  </si>
  <si>
    <t>ПМд.ХХ</t>
  </si>
  <si>
    <t>УПд.ХХ</t>
  </si>
  <si>
    <t>ППд.ХХ</t>
  </si>
  <si>
    <t>ДПБ Х</t>
  </si>
  <si>
    <t>ГИА.00</t>
  </si>
  <si>
    <t>Государственная итоговая аттестация</t>
  </si>
  <si>
    <t>ПН</t>
  </si>
  <si>
    <t>Дополнительный профессиональный блок</t>
  </si>
  <si>
    <t>МДМ.ХХ</t>
  </si>
  <si>
    <t>Название месяца</t>
  </si>
  <si>
    <t>В т.ч. в форме практической подготовки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</si>
  <si>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</si>
  <si>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</si>
  <si>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</si>
  <si>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</si>
  <si>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СГ.00</t>
  </si>
  <si>
    <t>Социально-гуманитарный цикл</t>
  </si>
  <si>
    <t>МДК.ХХ.</t>
  </si>
  <si>
    <t>МДКд.01</t>
  </si>
  <si>
    <t>МДКд.ХХ</t>
  </si>
  <si>
    <t>СГ.01</t>
  </si>
  <si>
    <t>История России</t>
  </si>
  <si>
    <t>СГ.02</t>
  </si>
  <si>
    <t>СГ.03</t>
  </si>
  <si>
    <t>Безопасность жизнедеятельности</t>
  </si>
  <si>
    <t>СГ.04</t>
  </si>
  <si>
    <t>СГ.05</t>
  </si>
  <si>
    <t>Основы бережливого производства (в соответствии ФГОС СПО)</t>
  </si>
  <si>
    <t>СГ.06</t>
  </si>
  <si>
    <t>Основы финансовой грамотности (в соответствии ФГОС СПО)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</si>
  <si>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</si>
  <si>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</si>
  <si>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</si>
  <si>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</si>
  <si>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</si>
  <si>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</si>
  <si>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</si>
  <si>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</si>
  <si>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</si>
  <si>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</si>
  <si>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 xml:space="preserve">Математика*  </t>
  </si>
  <si>
    <t>Индивидуальный проект*</t>
  </si>
  <si>
    <t>1,2,3</t>
  </si>
  <si>
    <t>Основы шахматной игры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</si>
  <si>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</si>
  <si>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</si>
  <si>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</si>
  <si>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</si>
  <si>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</si>
  <si>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</si>
  <si>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</si>
  <si>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</si>
  <si>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</si>
  <si>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</si>
  <si>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</si>
  <si>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</si>
  <si>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ОУД.13 </t>
  </si>
  <si>
    <t>ОО.00</t>
  </si>
  <si>
    <t>Общеобразовательный цикл</t>
  </si>
  <si>
    <t>Дополнительные учебные предметы, курсы по выбору обучающихся</t>
  </si>
  <si>
    <t>ДУД.14</t>
  </si>
  <si>
    <t xml:space="preserve">Обязательные учебные предметы </t>
  </si>
  <si>
    <t>ДУД.15</t>
  </si>
  <si>
    <t>*- Индивидуальный проект выполняется в рамках  ОУД.03 Математика</t>
  </si>
  <si>
    <t>ИП</t>
  </si>
  <si>
    <t>Введение в профессию</t>
  </si>
  <si>
    <t xml:space="preserve">Социально-гуманитарный цикл </t>
  </si>
  <si>
    <t>ОП.00</t>
  </si>
  <si>
    <t>Общепрофессиональный цикл</t>
  </si>
  <si>
    <t>МДМ.01</t>
  </si>
  <si>
    <t xml:space="preserve">Основы электромонтажных работ </t>
  </si>
  <si>
    <t>Техническое черчение и чтение чертежей</t>
  </si>
  <si>
    <t>Электротехника с основами электроники</t>
  </si>
  <si>
    <t>Основы технической механики</t>
  </si>
  <si>
    <t>Электроматериаловедение</t>
  </si>
  <si>
    <t>ОП.05</t>
  </si>
  <si>
    <t>Электрические машины, электропривод и системы управления электроснабжением</t>
  </si>
  <si>
    <t>МДМ.02</t>
  </si>
  <si>
    <t>Безопасность на производстве</t>
  </si>
  <si>
    <t>ОП.06</t>
  </si>
  <si>
    <t>Охрана труда</t>
  </si>
  <si>
    <t>ОП.07</t>
  </si>
  <si>
    <t>Электробезопасность</t>
  </si>
  <si>
    <t>ПМ.00</t>
  </si>
  <si>
    <t>Профессиональный цикл</t>
  </si>
  <si>
    <t>Выполнение монтажа и наладки устройств электроснабжения и электрооборудования (по отраслям)</t>
  </si>
  <si>
    <t>Технология электромонтажных и наладочных работ устройств электроснабжения и электрооборудования</t>
  </si>
  <si>
    <t>Учебная практика</t>
  </si>
  <si>
    <t>Производственная практика</t>
  </si>
  <si>
    <t>ПА</t>
  </si>
  <si>
    <t>ПМ.02</t>
  </si>
  <si>
    <t>Выполнение технического обслуживания устройств электроснабжения и электрооборудования (по отраслям)</t>
  </si>
  <si>
    <t>МДК.02.01</t>
  </si>
  <si>
    <t>Техническое обслуживание устройств электроснабжения и электрооборудования (по отраслям)</t>
  </si>
  <si>
    <t>УП.02</t>
  </si>
  <si>
    <t>ПП.02</t>
  </si>
  <si>
    <t>ПМ.03</t>
  </si>
  <si>
    <t>Выполнение ремонта и работы по предупреждению аварий и неполадок устройств электроснабжения и электрооборудования (по отраслям)</t>
  </si>
  <si>
    <t>МДК.03.01</t>
  </si>
  <si>
    <t>Технология ремонтных работ устройств электроснабжения и электрооборудования (по отраслям)</t>
  </si>
  <si>
    <t>УП.03</t>
  </si>
  <si>
    <t>ПП.03</t>
  </si>
  <si>
    <t xml:space="preserve">Государственная итоговая аттестация </t>
  </si>
  <si>
    <t>ДПБ</t>
  </si>
  <si>
    <t>Дополнительный профессиональный блок ПАО "Автодизель", АО ЯЗДА</t>
  </si>
  <si>
    <t>ОП.08</t>
  </si>
  <si>
    <t>Производственная система</t>
  </si>
  <si>
    <t>ПМ.04</t>
  </si>
  <si>
    <t>Цифровизация в машиностроении</t>
  </si>
  <si>
    <t>МДК.04.01</t>
  </si>
  <si>
    <t xml:space="preserve">Цифровые устройства управления </t>
  </si>
  <si>
    <t>УП.04</t>
  </si>
  <si>
    <t>Объем образовательной программы</t>
  </si>
  <si>
    <t>Срок обучения</t>
  </si>
  <si>
    <t>1 год 10 месяцев</t>
  </si>
  <si>
    <t>СГ.07</t>
  </si>
  <si>
    <t>Эффективное поведение на рынке труда</t>
  </si>
  <si>
    <r>
      <t xml:space="preserve">Итого </t>
    </r>
    <r>
      <rPr>
        <sz val="11"/>
        <color indexed="8"/>
        <rFont val="Times New Roman"/>
        <family val="1"/>
      </rPr>
      <t>(минимальные требования)</t>
    </r>
    <r>
      <rPr>
        <b/>
        <sz val="11"/>
        <color indexed="8"/>
        <rFont val="Times New Roman"/>
        <family val="1"/>
      </rPr>
      <t>:</t>
    </r>
  </si>
  <si>
    <t>Распределение обязательной нагрузки по курсам и семестрам ( в часах)</t>
  </si>
  <si>
    <t>1 курс</t>
  </si>
  <si>
    <t>2 курс</t>
  </si>
  <si>
    <t>1 сем</t>
  </si>
  <si>
    <t>2 сем</t>
  </si>
  <si>
    <t xml:space="preserve">3 сем </t>
  </si>
  <si>
    <t>4 сем</t>
  </si>
  <si>
    <t>нед</t>
  </si>
  <si>
    <t>Дисциплин и МДК</t>
  </si>
  <si>
    <t>Учебной практики</t>
  </si>
  <si>
    <t>Производственной практики</t>
  </si>
  <si>
    <t>Экзаменов</t>
  </si>
  <si>
    <t>Диф. зачетов</t>
  </si>
  <si>
    <t xml:space="preserve">УЧЕБНЫЙ ПЛАН   </t>
  </si>
  <si>
    <t>группа 105/106</t>
  </si>
  <si>
    <t>по профессии 13.01.10 Электромонтер по ремонту и обслуживанию электрооборудования (по отраслям)</t>
  </si>
  <si>
    <t xml:space="preserve"> (год поступления 2023)</t>
  </si>
  <si>
    <t xml:space="preserve">              Государственная (итоговая) аттестация в форме демонстрациоенного экзамена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</si>
</sst>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9" borderId="1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3" fillId="9" borderId="10" xfId="0" applyFont="1" applyFill="1" applyBorder="1" applyAlignment="1" applyProtection="1">
      <alignment horizontal="center" vertical="center"/>
      <protection/>
    </xf>
    <xf numFmtId="0" fontId="4" fillId="9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 applyProtection="1">
      <alignment vertical="center" wrapText="1"/>
      <protection/>
    </xf>
    <xf numFmtId="0" fontId="5" fillId="4" borderId="10" xfId="0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4" borderId="11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center" textRotation="90"/>
      <protection/>
    </xf>
    <xf numFmtId="0" fontId="1" fillId="0" borderId="16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>
      <alignment horizontal="left"/>
    </xf>
    <xf numFmtId="0" fontId="1" fillId="8" borderId="16" xfId="0" applyFont="1" applyFill="1" applyBorder="1" applyAlignment="1">
      <alignment vertical="center" wrapText="1"/>
    </xf>
    <xf numFmtId="0" fontId="1" fillId="8" borderId="17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8" borderId="11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11" borderId="11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1" fillId="11" borderId="11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/>
    </xf>
    <xf numFmtId="0" fontId="5" fillId="9" borderId="16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/>
    </xf>
    <xf numFmtId="0" fontId="1" fillId="8" borderId="19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2" xfId="0" applyFill="1" applyBorder="1" applyAlignment="1">
      <alignment horizontal="center" wrapText="1"/>
    </xf>
    <xf numFmtId="0" fontId="0" fillId="5" borderId="23" xfId="0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5" borderId="24" xfId="0" applyFill="1" applyBorder="1" applyAlignment="1">
      <alignment wrapText="1"/>
    </xf>
    <xf numFmtId="0" fontId="0" fillId="5" borderId="25" xfId="0" applyFill="1" applyBorder="1" applyAlignment="1">
      <alignment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176" fontId="5" fillId="5" borderId="30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5" borderId="17" xfId="0" applyFont="1" applyFill="1" applyBorder="1" applyAlignment="1">
      <alignment horizontal="center" vertical="top"/>
    </xf>
    <xf numFmtId="0" fontId="0" fillId="5" borderId="31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5" borderId="20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" fillId="0" borderId="36" xfId="0" applyFont="1" applyBorder="1" applyAlignment="1" applyProtection="1">
      <alignment horizontal="center" vertical="center" textRotation="90" wrapText="1"/>
      <protection/>
    </xf>
    <xf numFmtId="0" fontId="0" fillId="0" borderId="37" xfId="0" applyBorder="1" applyAlignment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5"/>
  <sheetViews>
    <sheetView zoomScale="70" zoomScaleNormal="70" zoomScalePageLayoutView="0" workbookViewId="0" topLeftCell="A1">
      <selection activeCell="C19" sqref="C19"/>
    </sheetView>
  </sheetViews>
  <sheetFormatPr defaultColWidth="9.140625" defaultRowHeight="15"/>
  <cols>
    <col min="2" max="2" width="16.57421875" style="0" customWidth="1"/>
  </cols>
  <sheetData>
    <row r="1" spans="1:98" ht="21" thickBot="1">
      <c r="A1" s="157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8"/>
      <c r="CT1" s="155" t="s">
        <v>65</v>
      </c>
    </row>
    <row r="2" spans="1:98" ht="15.75" thickBot="1">
      <c r="A2" s="167" t="s">
        <v>0</v>
      </c>
      <c r="B2" s="168" t="s">
        <v>62</v>
      </c>
      <c r="C2" s="22" t="s">
        <v>57</v>
      </c>
      <c r="D2" s="159" t="s">
        <v>60</v>
      </c>
      <c r="E2" s="160"/>
      <c r="F2" s="161"/>
      <c r="G2" s="22" t="s">
        <v>57</v>
      </c>
      <c r="H2" s="159" t="s">
        <v>60</v>
      </c>
      <c r="I2" s="160"/>
      <c r="J2" s="161"/>
      <c r="K2" s="22" t="s">
        <v>57</v>
      </c>
      <c r="L2" s="159" t="s">
        <v>60</v>
      </c>
      <c r="M2" s="160"/>
      <c r="N2" s="161"/>
      <c r="O2" s="22" t="s">
        <v>57</v>
      </c>
      <c r="P2" s="159" t="s">
        <v>60</v>
      </c>
      <c r="Q2" s="160"/>
      <c r="R2" s="161"/>
      <c r="S2" s="22" t="s">
        <v>57</v>
      </c>
      <c r="T2" s="159" t="s">
        <v>60</v>
      </c>
      <c r="U2" s="160"/>
      <c r="V2" s="161"/>
      <c r="W2" s="22" t="s">
        <v>57</v>
      </c>
      <c r="X2" s="159" t="s">
        <v>60</v>
      </c>
      <c r="Y2" s="160"/>
      <c r="Z2" s="161"/>
      <c r="AA2" s="22" t="s">
        <v>57</v>
      </c>
      <c r="AB2" s="159" t="s">
        <v>60</v>
      </c>
      <c r="AC2" s="160"/>
      <c r="AD2" s="161"/>
      <c r="AE2" s="22" t="s">
        <v>57</v>
      </c>
      <c r="AF2" s="159" t="s">
        <v>60</v>
      </c>
      <c r="AG2" s="160"/>
      <c r="AH2" s="161"/>
      <c r="AI2" s="22" t="s">
        <v>57</v>
      </c>
      <c r="AJ2" s="159" t="s">
        <v>60</v>
      </c>
      <c r="AK2" s="160"/>
      <c r="AL2" s="160"/>
      <c r="AM2" s="161"/>
      <c r="AN2" s="22" t="s">
        <v>57</v>
      </c>
      <c r="AO2" s="159" t="s">
        <v>60</v>
      </c>
      <c r="AP2" s="160"/>
      <c r="AQ2" s="160"/>
      <c r="AR2" s="161"/>
      <c r="AS2" s="22" t="s">
        <v>57</v>
      </c>
      <c r="AT2" s="162" t="s">
        <v>60</v>
      </c>
      <c r="AU2" s="163"/>
      <c r="AV2" s="163"/>
      <c r="AW2" s="164"/>
      <c r="AX2" s="22" t="s">
        <v>57</v>
      </c>
      <c r="AY2" s="162" t="s">
        <v>60</v>
      </c>
      <c r="AZ2" s="163"/>
      <c r="BA2" s="163"/>
      <c r="BB2" s="164"/>
      <c r="BC2" s="22" t="s">
        <v>57</v>
      </c>
      <c r="BD2" s="159" t="s">
        <v>60</v>
      </c>
      <c r="BE2" s="160"/>
      <c r="BF2" s="161"/>
      <c r="BG2" s="22" t="s">
        <v>57</v>
      </c>
      <c r="BH2" s="159" t="s">
        <v>60</v>
      </c>
      <c r="BI2" s="160"/>
      <c r="BJ2" s="161"/>
      <c r="BK2" s="22" t="s">
        <v>57</v>
      </c>
      <c r="BL2" s="159" t="s">
        <v>60</v>
      </c>
      <c r="BM2" s="160"/>
      <c r="BN2" s="161"/>
      <c r="BO2" s="22" t="s">
        <v>57</v>
      </c>
      <c r="BP2" s="159" t="s">
        <v>60</v>
      </c>
      <c r="BQ2" s="160"/>
      <c r="BR2" s="161"/>
      <c r="BS2" s="22" t="s">
        <v>57</v>
      </c>
      <c r="BT2" s="159" t="s">
        <v>60</v>
      </c>
      <c r="BU2" s="160"/>
      <c r="BV2" s="161"/>
      <c r="BW2" s="22" t="s">
        <v>57</v>
      </c>
      <c r="BX2" s="159" t="s">
        <v>60</v>
      </c>
      <c r="BY2" s="160"/>
      <c r="BZ2" s="161"/>
      <c r="CA2" s="22" t="s">
        <v>57</v>
      </c>
      <c r="CB2" s="159" t="s">
        <v>60</v>
      </c>
      <c r="CC2" s="160"/>
      <c r="CD2" s="161"/>
      <c r="CE2" s="22" t="s">
        <v>57</v>
      </c>
      <c r="CF2" s="159" t="s">
        <v>60</v>
      </c>
      <c r="CG2" s="160"/>
      <c r="CH2" s="161"/>
      <c r="CI2" s="22" t="s">
        <v>57</v>
      </c>
      <c r="CJ2" s="159" t="s">
        <v>60</v>
      </c>
      <c r="CK2" s="160"/>
      <c r="CL2" s="161"/>
      <c r="CM2" s="22" t="s">
        <v>57</v>
      </c>
      <c r="CN2" s="159" t="s">
        <v>60</v>
      </c>
      <c r="CO2" s="160"/>
      <c r="CP2" s="161"/>
      <c r="CQ2" s="22" t="s">
        <v>57</v>
      </c>
      <c r="CR2" s="172" t="s">
        <v>60</v>
      </c>
      <c r="CS2" s="174"/>
      <c r="CT2" s="156"/>
    </row>
    <row r="3" spans="1:98" ht="15.75" thickBot="1">
      <c r="A3" s="153"/>
      <c r="B3" s="169"/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4"/>
      <c r="AT3" s="23"/>
      <c r="AU3" s="23"/>
      <c r="AV3" s="23"/>
      <c r="AW3" s="23"/>
      <c r="AX3" s="23"/>
      <c r="AY3" s="23"/>
      <c r="AZ3" s="23"/>
      <c r="BA3" s="23"/>
      <c r="BB3" s="23"/>
      <c r="BC3" s="172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55"/>
    </row>
    <row r="4" spans="1:98" ht="15.75" thickBot="1">
      <c r="A4" s="153"/>
      <c r="B4" s="16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55"/>
    </row>
    <row r="5" spans="1:98" ht="15.75" thickBot="1">
      <c r="A5" s="153"/>
      <c r="B5" s="169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71"/>
      <c r="AT5" s="24"/>
      <c r="AU5" s="24"/>
      <c r="AV5" s="24"/>
      <c r="AW5" s="24"/>
      <c r="AX5" s="24"/>
      <c r="AY5" s="24"/>
      <c r="AZ5" s="24"/>
      <c r="BA5" s="24"/>
      <c r="BB5" s="24"/>
      <c r="BC5" s="165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55"/>
    </row>
    <row r="6" spans="1:98" ht="15.75" thickBot="1">
      <c r="A6" s="154"/>
      <c r="B6" s="170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13">
        <v>32</v>
      </c>
      <c r="AI6" s="13">
        <v>33</v>
      </c>
      <c r="AJ6" s="13">
        <v>34</v>
      </c>
      <c r="AK6" s="13">
        <v>35</v>
      </c>
      <c r="AL6" s="13">
        <v>36</v>
      </c>
      <c r="AM6" s="13">
        <v>37</v>
      </c>
      <c r="AN6" s="13">
        <v>38</v>
      </c>
      <c r="AO6" s="13">
        <v>39</v>
      </c>
      <c r="AP6" s="13">
        <v>40</v>
      </c>
      <c r="AQ6" s="13">
        <v>41</v>
      </c>
      <c r="AR6" s="13">
        <v>42</v>
      </c>
      <c r="AS6" s="13">
        <v>43</v>
      </c>
      <c r="AT6" s="13">
        <v>44</v>
      </c>
      <c r="AU6" s="13">
        <v>45</v>
      </c>
      <c r="AV6" s="13">
        <v>46</v>
      </c>
      <c r="AW6" s="13">
        <v>47</v>
      </c>
      <c r="AX6" s="13">
        <v>48</v>
      </c>
      <c r="AY6" s="13">
        <v>49</v>
      </c>
      <c r="AZ6" s="13">
        <v>50</v>
      </c>
      <c r="BA6" s="13">
        <v>51</v>
      </c>
      <c r="BB6" s="13">
        <v>52</v>
      </c>
      <c r="BC6" s="13">
        <v>1</v>
      </c>
      <c r="BD6" s="13">
        <v>2</v>
      </c>
      <c r="BE6" s="13">
        <v>3</v>
      </c>
      <c r="BF6" s="13">
        <v>4</v>
      </c>
      <c r="BG6" s="13">
        <v>5</v>
      </c>
      <c r="BH6" s="13">
        <v>6</v>
      </c>
      <c r="BI6" s="13">
        <v>7</v>
      </c>
      <c r="BJ6" s="13">
        <v>8</v>
      </c>
      <c r="BK6" s="13">
        <v>9</v>
      </c>
      <c r="BL6" s="13">
        <v>10</v>
      </c>
      <c r="BM6" s="13">
        <v>11</v>
      </c>
      <c r="BN6" s="13">
        <v>12</v>
      </c>
      <c r="BO6" s="13">
        <v>13</v>
      </c>
      <c r="BP6" s="13">
        <v>14</v>
      </c>
      <c r="BQ6" s="13">
        <v>15</v>
      </c>
      <c r="BR6" s="13">
        <v>16</v>
      </c>
      <c r="BS6" s="13">
        <v>17</v>
      </c>
      <c r="BT6" s="13">
        <v>18</v>
      </c>
      <c r="BU6" s="13">
        <v>19</v>
      </c>
      <c r="BV6" s="13">
        <v>20</v>
      </c>
      <c r="BW6" s="13">
        <v>21</v>
      </c>
      <c r="BX6" s="13">
        <v>22</v>
      </c>
      <c r="BY6" s="13">
        <v>23</v>
      </c>
      <c r="BZ6" s="13">
        <v>24</v>
      </c>
      <c r="CA6" s="13">
        <v>25</v>
      </c>
      <c r="CB6" s="13">
        <v>26</v>
      </c>
      <c r="CC6" s="13">
        <v>27</v>
      </c>
      <c r="CD6" s="13">
        <v>28</v>
      </c>
      <c r="CE6" s="13">
        <v>29</v>
      </c>
      <c r="CF6" s="13">
        <v>30</v>
      </c>
      <c r="CG6" s="13">
        <v>31</v>
      </c>
      <c r="CH6" s="13">
        <v>32</v>
      </c>
      <c r="CI6" s="13">
        <v>33</v>
      </c>
      <c r="CJ6" s="13">
        <v>34</v>
      </c>
      <c r="CK6" s="13">
        <v>35</v>
      </c>
      <c r="CL6" s="13">
        <v>36</v>
      </c>
      <c r="CM6" s="13">
        <v>37</v>
      </c>
      <c r="CN6" s="13">
        <v>38</v>
      </c>
      <c r="CO6" s="13">
        <v>39</v>
      </c>
      <c r="CP6" s="13">
        <v>40</v>
      </c>
      <c r="CQ6" s="13">
        <v>41</v>
      </c>
      <c r="CR6" s="13">
        <v>42</v>
      </c>
      <c r="CS6" s="14">
        <v>43</v>
      </c>
      <c r="CT6" s="155"/>
    </row>
    <row r="7" spans="1:98" ht="21.75" thickBot="1">
      <c r="A7" s="5" t="s">
        <v>66</v>
      </c>
      <c r="B7" s="5" t="s">
        <v>67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.75" thickBot="1">
      <c r="A8" s="25" t="s">
        <v>12</v>
      </c>
      <c r="B8" s="26" t="s">
        <v>13</v>
      </c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1"/>
    </row>
    <row r="9" spans="1:98" ht="15.75" thickBot="1">
      <c r="A9" s="25" t="s">
        <v>14</v>
      </c>
      <c r="B9" s="26" t="s">
        <v>15</v>
      </c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1"/>
    </row>
    <row r="10" spans="1:98" ht="15.75" thickBot="1">
      <c r="A10" s="25" t="s">
        <v>16</v>
      </c>
      <c r="B10" s="27" t="s">
        <v>81</v>
      </c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1"/>
    </row>
    <row r="11" spans="1:98" ht="15.75" thickBot="1">
      <c r="A11" s="25" t="s">
        <v>17</v>
      </c>
      <c r="B11" s="26" t="s">
        <v>82</v>
      </c>
      <c r="C11" s="2"/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1"/>
    </row>
    <row r="12" spans="1:98" ht="15.75" thickBot="1">
      <c r="A12" s="25" t="s">
        <v>18</v>
      </c>
      <c r="B12" s="26" t="s">
        <v>83</v>
      </c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1"/>
    </row>
    <row r="13" spans="1:98" ht="15.75" thickBot="1">
      <c r="A13" s="25" t="s">
        <v>19</v>
      </c>
      <c r="B13" s="27" t="s">
        <v>84</v>
      </c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1"/>
    </row>
    <row r="14" spans="1:98" ht="15.75" thickBot="1">
      <c r="A14" s="25" t="s">
        <v>21</v>
      </c>
      <c r="B14" s="27" t="s">
        <v>85</v>
      </c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1"/>
    </row>
    <row r="15" spans="1:98" ht="15.75" thickBot="1">
      <c r="A15" s="25" t="s">
        <v>23</v>
      </c>
      <c r="B15" s="26" t="s">
        <v>86</v>
      </c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1"/>
    </row>
    <row r="16" spans="1:98" ht="15.75" thickBot="1">
      <c r="A16" s="25" t="s">
        <v>24</v>
      </c>
      <c r="B16" s="28" t="s">
        <v>87</v>
      </c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1"/>
    </row>
    <row r="17" spans="1:98" ht="15.75" thickBot="1">
      <c r="A17" s="25" t="s">
        <v>25</v>
      </c>
      <c r="B17" s="28" t="s">
        <v>88</v>
      </c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1"/>
    </row>
    <row r="18" spans="1:98" ht="15.75" thickBot="1">
      <c r="A18" s="25" t="s">
        <v>26</v>
      </c>
      <c r="B18" s="28" t="s">
        <v>89</v>
      </c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1"/>
    </row>
    <row r="19" spans="1:98" ht="24.75" thickBot="1">
      <c r="A19" s="25" t="s">
        <v>27</v>
      </c>
      <c r="B19" s="29" t="s">
        <v>20</v>
      </c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1"/>
    </row>
    <row r="20" spans="1:98" ht="48.75" thickBot="1">
      <c r="A20" s="30" t="s">
        <v>90</v>
      </c>
      <c r="B20" s="29" t="s">
        <v>22</v>
      </c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1"/>
    </row>
    <row r="21" spans="1:98" ht="15.75" thickBot="1">
      <c r="A21" s="30"/>
      <c r="B21" s="28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1"/>
    </row>
    <row r="22" spans="1:98" ht="15.75" thickBot="1">
      <c r="A22" s="30"/>
      <c r="B22" s="28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1"/>
    </row>
    <row r="23" spans="1:98" ht="36.75" thickBot="1">
      <c r="A23" s="31" t="s">
        <v>66</v>
      </c>
      <c r="B23" s="31" t="s">
        <v>67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.75" thickBot="1">
      <c r="A24" s="30" t="s">
        <v>71</v>
      </c>
      <c r="B24" s="30" t="s">
        <v>72</v>
      </c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1"/>
    </row>
    <row r="25" spans="1:98" ht="36.75" thickBot="1">
      <c r="A25" s="30" t="s">
        <v>73</v>
      </c>
      <c r="B25" s="30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1"/>
    </row>
    <row r="26" spans="1:98" ht="24.75" thickBot="1">
      <c r="A26" s="30" t="s">
        <v>74</v>
      </c>
      <c r="B26" s="30" t="s">
        <v>75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1"/>
    </row>
    <row r="27" spans="1:98" ht="24.75" thickBot="1">
      <c r="A27" s="30" t="s">
        <v>76</v>
      </c>
      <c r="B27" s="30" t="s">
        <v>20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1"/>
    </row>
    <row r="28" spans="1:98" ht="60.75" thickBot="1">
      <c r="A28" s="30" t="s">
        <v>77</v>
      </c>
      <c r="B28" s="32" t="s">
        <v>78</v>
      </c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1"/>
    </row>
    <row r="29" spans="1:98" ht="48.75" thickBot="1">
      <c r="A29" s="30" t="s">
        <v>79</v>
      </c>
      <c r="B29" s="32" t="s">
        <v>80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1"/>
    </row>
    <row r="30" spans="1:98" ht="36.75" thickBot="1">
      <c r="A30" s="31" t="s">
        <v>29</v>
      </c>
      <c r="B30" s="31" t="s">
        <v>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.75" thickBot="1">
      <c r="A31" s="33" t="s">
        <v>31</v>
      </c>
      <c r="B31" s="28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4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1"/>
    </row>
    <row r="32" spans="1:98" ht="15.75" thickBot="1">
      <c r="A32" s="33" t="s">
        <v>32</v>
      </c>
      <c r="B32" s="28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4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1"/>
    </row>
    <row r="33" spans="1:98" ht="15.75" thickBot="1">
      <c r="A33" s="33" t="s">
        <v>33</v>
      </c>
      <c r="B33" s="28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4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1"/>
    </row>
    <row r="34" spans="1:98" ht="15.75" thickBot="1">
      <c r="A34" s="33" t="s">
        <v>34</v>
      </c>
      <c r="B34" s="28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4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1"/>
    </row>
    <row r="35" spans="1:98" ht="15.75" thickBot="1">
      <c r="A35" s="33" t="s">
        <v>59</v>
      </c>
      <c r="B35" s="28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4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1"/>
    </row>
    <row r="36" spans="1:98" ht="15.75" thickBot="1">
      <c r="A36" s="33" t="s">
        <v>35</v>
      </c>
      <c r="B36" s="28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4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1"/>
    </row>
    <row r="37" spans="1:98" ht="15.75" thickBot="1">
      <c r="A37" s="31" t="s">
        <v>36</v>
      </c>
      <c r="B37" s="34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  <c r="AE37" s="7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5"/>
    </row>
    <row r="38" spans="1:98" ht="24.75" thickBot="1">
      <c r="A38" s="33" t="s">
        <v>37</v>
      </c>
      <c r="B38" s="28"/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4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1"/>
    </row>
    <row r="39" spans="1:98" ht="24.75" thickBot="1">
      <c r="A39" s="33" t="s">
        <v>38</v>
      </c>
      <c r="B39" s="28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4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1"/>
    </row>
    <row r="40" spans="1:98" ht="24.75" thickBot="1">
      <c r="A40" s="33" t="s">
        <v>39</v>
      </c>
      <c r="B40" s="28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4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1"/>
    </row>
    <row r="41" spans="1:98" ht="24.75" thickBot="1">
      <c r="A41" s="33" t="s">
        <v>40</v>
      </c>
      <c r="B41" s="28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4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1"/>
    </row>
    <row r="42" spans="1:98" ht="15.75" thickBot="1">
      <c r="A42" s="33" t="s">
        <v>41</v>
      </c>
      <c r="B42" s="28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4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1"/>
    </row>
    <row r="43" spans="1:98" ht="15.75" thickBot="1">
      <c r="A43" s="33" t="s">
        <v>42</v>
      </c>
      <c r="B43" s="28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4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1"/>
    </row>
    <row r="44" spans="1:98" ht="15.75" thickBot="1">
      <c r="A44" s="34" t="s">
        <v>43</v>
      </c>
      <c r="B44" s="34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9"/>
      <c r="O44" s="1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0"/>
      <c r="AE44" s="19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5"/>
    </row>
    <row r="45" spans="1:98" ht="15.75" thickBot="1">
      <c r="A45" s="33" t="s">
        <v>68</v>
      </c>
      <c r="B45" s="35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1"/>
    </row>
    <row r="46" spans="1:98" ht="15.75" thickBot="1">
      <c r="A46" s="33" t="s">
        <v>68</v>
      </c>
      <c r="B46" s="35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1"/>
    </row>
    <row r="47" spans="1:98" ht="15.75" thickBot="1">
      <c r="A47" s="33" t="s">
        <v>68</v>
      </c>
      <c r="B47" s="35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1"/>
    </row>
    <row r="48" spans="1:98" ht="15.75" thickBot="1">
      <c r="A48" s="33" t="s">
        <v>44</v>
      </c>
      <c r="B48" s="35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1"/>
    </row>
    <row r="49" spans="1:98" ht="15.75" thickBot="1">
      <c r="A49" s="33" t="s">
        <v>45</v>
      </c>
      <c r="B49" s="35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1"/>
    </row>
    <row r="50" spans="1:98" ht="36.75" thickBot="1">
      <c r="A50" s="36" t="s">
        <v>46</v>
      </c>
      <c r="B50" s="37" t="s">
        <v>58</v>
      </c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  <c r="AE50" s="7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5"/>
    </row>
    <row r="51" spans="1:98" ht="15.75" thickBot="1">
      <c r="A51" s="33" t="s">
        <v>47</v>
      </c>
      <c r="B51" s="35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1"/>
    </row>
    <row r="52" spans="1:98" ht="15.75" thickBot="1">
      <c r="A52" s="33" t="s">
        <v>47</v>
      </c>
      <c r="B52" s="35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1"/>
    </row>
    <row r="53" spans="1:98" ht="15.75" thickBot="1">
      <c r="A53" s="33" t="s">
        <v>47</v>
      </c>
      <c r="B53" s="35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1"/>
    </row>
    <row r="54" spans="1:98" ht="15.75" thickBot="1">
      <c r="A54" s="33" t="s">
        <v>47</v>
      </c>
      <c r="B54" s="28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1"/>
    </row>
    <row r="55" spans="1:98" ht="15.75" thickBot="1">
      <c r="A55" s="38" t="s">
        <v>48</v>
      </c>
      <c r="B55" s="3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5"/>
    </row>
    <row r="56" spans="1:98" ht="15.75" thickBot="1">
      <c r="A56" s="33" t="s">
        <v>69</v>
      </c>
      <c r="B56" s="3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1"/>
    </row>
    <row r="57" spans="1:98" ht="15.75" thickBot="1">
      <c r="A57" s="33" t="s">
        <v>70</v>
      </c>
      <c r="B57" s="35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3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1"/>
    </row>
    <row r="58" spans="1:98" ht="15.75" thickBot="1">
      <c r="A58" s="33" t="s">
        <v>70</v>
      </c>
      <c r="B58" s="35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3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1"/>
    </row>
    <row r="59" spans="1:98" ht="15.75" thickBot="1">
      <c r="A59" s="33" t="s">
        <v>49</v>
      </c>
      <c r="B59" s="35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1"/>
    </row>
    <row r="60" spans="1:98" ht="15.75" thickBot="1">
      <c r="A60" s="33" t="s">
        <v>50</v>
      </c>
      <c r="B60" s="35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1"/>
    </row>
    <row r="61" spans="1:98" ht="15.75" thickBot="1">
      <c r="A61" s="38" t="s">
        <v>51</v>
      </c>
      <c r="B61" s="3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5"/>
    </row>
    <row r="62" spans="1:98" ht="15.75" thickBot="1">
      <c r="A62" s="33" t="s">
        <v>69</v>
      </c>
      <c r="B62" s="35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1"/>
    </row>
    <row r="63" spans="1:98" ht="15.75" thickBot="1">
      <c r="A63" s="33" t="s">
        <v>70</v>
      </c>
      <c r="B63" s="35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3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1"/>
    </row>
    <row r="64" spans="1:98" ht="15.75" thickBot="1">
      <c r="A64" s="33" t="s">
        <v>52</v>
      </c>
      <c r="B64" s="35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3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1"/>
    </row>
    <row r="65" spans="1:98" ht="15.75" thickBot="1">
      <c r="A65" s="33" t="s">
        <v>53</v>
      </c>
      <c r="B65" s="35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1"/>
    </row>
    <row r="66" spans="1:98" ht="36.75" thickBot="1">
      <c r="A66" s="38" t="s">
        <v>54</v>
      </c>
      <c r="B66" s="37" t="s">
        <v>58</v>
      </c>
      <c r="C66" s="15"/>
      <c r="D66" s="15"/>
      <c r="E66" s="15"/>
      <c r="F66" s="15"/>
      <c r="G66" s="15"/>
      <c r="H66" s="15"/>
      <c r="I66" s="15"/>
      <c r="J66" s="15"/>
      <c r="K66" s="16"/>
      <c r="L66" s="16"/>
      <c r="M66" s="16"/>
      <c r="N66" s="16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5"/>
    </row>
    <row r="67" spans="1:98" ht="15.75" thickBot="1">
      <c r="A67" s="33" t="s">
        <v>47</v>
      </c>
      <c r="B67" s="35"/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3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1"/>
    </row>
    <row r="68" spans="1:98" ht="15.75" thickBot="1">
      <c r="A68" s="33" t="s">
        <v>47</v>
      </c>
      <c r="B68" s="35"/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1"/>
    </row>
    <row r="69" spans="1:98" ht="15.75" thickBot="1">
      <c r="A69" s="38" t="s">
        <v>51</v>
      </c>
      <c r="B69" s="3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5"/>
    </row>
    <row r="70" spans="1:98" ht="15.75" thickBot="1">
      <c r="A70" s="33" t="s">
        <v>70</v>
      </c>
      <c r="B70" s="35"/>
      <c r="C70" s="2"/>
      <c r="D70" s="2"/>
      <c r="E70" s="2"/>
      <c r="F70" s="2"/>
      <c r="G70" s="2"/>
      <c r="H70" s="2"/>
      <c r="I70" s="2"/>
      <c r="J70" s="2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1"/>
    </row>
    <row r="71" spans="1:98" ht="15.75" thickBot="1">
      <c r="A71" s="33" t="s">
        <v>70</v>
      </c>
      <c r="B71" s="35"/>
      <c r="C71" s="2"/>
      <c r="D71" s="2"/>
      <c r="E71" s="2"/>
      <c r="F71" s="2"/>
      <c r="G71" s="2"/>
      <c r="H71" s="2"/>
      <c r="I71" s="2"/>
      <c r="J71" s="2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1"/>
    </row>
    <row r="72" spans="1:98" ht="15.75" thickBot="1">
      <c r="A72" s="33" t="s">
        <v>52</v>
      </c>
      <c r="B72" s="35"/>
      <c r="C72" s="2"/>
      <c r="D72" s="2"/>
      <c r="E72" s="2"/>
      <c r="F72" s="2"/>
      <c r="G72" s="2"/>
      <c r="H72" s="2"/>
      <c r="I72" s="2"/>
      <c r="J72" s="2"/>
      <c r="K72" s="3"/>
      <c r="L72" s="3"/>
      <c r="M72" s="3"/>
      <c r="N72" s="3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1"/>
    </row>
    <row r="73" spans="1:98" ht="15.75" thickBot="1">
      <c r="A73" s="33" t="s">
        <v>53</v>
      </c>
      <c r="B73" s="35"/>
      <c r="C73" s="2"/>
      <c r="D73" s="2"/>
      <c r="E73" s="2"/>
      <c r="F73" s="2"/>
      <c r="G73" s="2"/>
      <c r="H73" s="2"/>
      <c r="I73" s="2"/>
      <c r="J73" s="2"/>
      <c r="K73" s="3"/>
      <c r="L73" s="3"/>
      <c r="M73" s="3"/>
      <c r="N73" s="3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1"/>
    </row>
    <row r="74" spans="1:98" ht="36.75" thickBot="1">
      <c r="A74" s="39" t="s">
        <v>55</v>
      </c>
      <c r="B74" s="39" t="s">
        <v>56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5"/>
    </row>
    <row r="75" spans="1:98" ht="24.75" thickBot="1">
      <c r="A75" s="40"/>
      <c r="B75" s="40" t="s">
        <v>63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</row>
  </sheetData>
  <sheetProtection/>
  <protectedRanges>
    <protectedRange sqref="A45:A49" name="Диапазон3_1_1_1"/>
    <protectedRange sqref="A51:A59 A67:A68" name="Диапазон3_5_1_1"/>
    <protectedRange sqref="A60:A65 A69:A73" name="Диапазон3_6_1_1"/>
  </protectedRanges>
  <mergeCells count="31">
    <mergeCell ref="BC3:CS3"/>
    <mergeCell ref="BD2:BF2"/>
    <mergeCell ref="CF2:CH2"/>
    <mergeCell ref="CR2:CS2"/>
    <mergeCell ref="BX2:BZ2"/>
    <mergeCell ref="CJ2:CL2"/>
    <mergeCell ref="CN2:CP2"/>
    <mergeCell ref="BP2:BR2"/>
    <mergeCell ref="BH2:BJ2"/>
    <mergeCell ref="AJ2:AM2"/>
    <mergeCell ref="B2:B6"/>
    <mergeCell ref="D2:F2"/>
    <mergeCell ref="T2:V2"/>
    <mergeCell ref="C5:AS5"/>
    <mergeCell ref="C3:AS3"/>
    <mergeCell ref="AB2:AD2"/>
    <mergeCell ref="A2:A6"/>
    <mergeCell ref="P2:R2"/>
    <mergeCell ref="X2:Z2"/>
    <mergeCell ref="L2:N2"/>
    <mergeCell ref="H2:J2"/>
    <mergeCell ref="CT1:CT6"/>
    <mergeCell ref="A1:CS1"/>
    <mergeCell ref="AO2:AR2"/>
    <mergeCell ref="AY2:BB2"/>
    <mergeCell ref="BT2:BV2"/>
    <mergeCell ref="BL2:BN2"/>
    <mergeCell ref="AF2:AH2"/>
    <mergeCell ref="AT2:AW2"/>
    <mergeCell ref="BC5:CS5"/>
    <mergeCell ref="CB2:C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="75" zoomScaleNormal="75" zoomScalePageLayoutView="0" workbookViewId="0" topLeftCell="A1">
      <selection activeCell="K56" sqref="K56"/>
    </sheetView>
  </sheetViews>
  <sheetFormatPr defaultColWidth="9.140625" defaultRowHeight="15"/>
  <cols>
    <col min="1" max="1" width="12.00390625" style="54" customWidth="1"/>
    <col min="2" max="2" width="50.00390625" style="50" customWidth="1"/>
    <col min="3" max="3" width="11.00390625" style="50" customWidth="1"/>
    <col min="4" max="10" width="9.140625" style="50" customWidth="1"/>
    <col min="11" max="11" width="8.7109375" style="50" customWidth="1"/>
    <col min="12" max="16384" width="9.140625" style="50" customWidth="1"/>
  </cols>
  <sheetData>
    <row r="1" spans="1:16" ht="37.5" customHeight="1">
      <c r="A1" s="175" t="s">
        <v>182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5.5">
      <c r="A2" s="175" t="s">
        <v>184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25.5">
      <c r="A3" s="175" t="s">
        <v>183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24" thickBot="1">
      <c r="A4" s="176" t="s">
        <v>185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2:15" ht="44.25" customHeight="1" thickBot="1">
      <c r="L5" s="179" t="s">
        <v>169</v>
      </c>
      <c r="M5" s="180"/>
      <c r="N5" s="180"/>
      <c r="O5" s="181"/>
    </row>
    <row r="6" spans="12:15" ht="41.25" customHeight="1" thickBot="1">
      <c r="L6" s="182" t="s">
        <v>170</v>
      </c>
      <c r="M6" s="183"/>
      <c r="N6" s="184" t="s">
        <v>171</v>
      </c>
      <c r="O6" s="185"/>
    </row>
    <row r="7" spans="12:15" ht="15.75" thickBot="1">
      <c r="L7" s="115" t="s">
        <v>172</v>
      </c>
      <c r="M7" s="115" t="s">
        <v>173</v>
      </c>
      <c r="N7" s="116" t="s">
        <v>174</v>
      </c>
      <c r="O7" s="116" t="s">
        <v>175</v>
      </c>
    </row>
    <row r="8" spans="1:15" ht="41.25" customHeight="1" thickBot="1">
      <c r="A8" s="195" t="s">
        <v>0</v>
      </c>
      <c r="B8" s="195" t="s">
        <v>1</v>
      </c>
      <c r="C8" s="188" t="s">
        <v>2</v>
      </c>
      <c r="D8" s="186" t="s">
        <v>61</v>
      </c>
      <c r="E8" s="190" t="s">
        <v>3</v>
      </c>
      <c r="F8" s="191"/>
      <c r="G8" s="191"/>
      <c r="H8" s="191"/>
      <c r="I8" s="191"/>
      <c r="J8" s="192"/>
      <c r="K8" s="188" t="s">
        <v>4</v>
      </c>
      <c r="L8" s="115">
        <v>17</v>
      </c>
      <c r="M8" s="115">
        <v>24</v>
      </c>
      <c r="N8" s="116">
        <v>17</v>
      </c>
      <c r="O8" s="116">
        <v>24</v>
      </c>
    </row>
    <row r="9" spans="1:15" ht="91.5" customHeight="1" thickBot="1">
      <c r="A9" s="196"/>
      <c r="B9" s="196"/>
      <c r="C9" s="189"/>
      <c r="D9" s="187"/>
      <c r="E9" s="51" t="s">
        <v>5</v>
      </c>
      <c r="F9" s="51" t="s">
        <v>6</v>
      </c>
      <c r="G9" s="51" t="s">
        <v>7</v>
      </c>
      <c r="H9" s="52" t="s">
        <v>8</v>
      </c>
      <c r="I9" s="53" t="s">
        <v>9</v>
      </c>
      <c r="J9" s="51" t="s">
        <v>10</v>
      </c>
      <c r="K9" s="189"/>
      <c r="L9" s="117" t="s">
        <v>176</v>
      </c>
      <c r="M9" s="118" t="s">
        <v>176</v>
      </c>
      <c r="N9" s="116" t="s">
        <v>176</v>
      </c>
      <c r="O9" s="119" t="s">
        <v>176</v>
      </c>
    </row>
    <row r="10" spans="1:15" ht="15.75" thickBot="1">
      <c r="A10" s="4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42">
        <v>8</v>
      </c>
      <c r="I10" s="21">
        <v>9</v>
      </c>
      <c r="J10" s="21">
        <v>10</v>
      </c>
      <c r="K10" s="21">
        <v>11</v>
      </c>
      <c r="L10" s="115">
        <v>12</v>
      </c>
      <c r="M10" s="120">
        <v>13</v>
      </c>
      <c r="N10" s="116">
        <v>14</v>
      </c>
      <c r="O10" s="119">
        <v>15</v>
      </c>
    </row>
    <row r="11" spans="1:30" ht="15.75" thickBot="1">
      <c r="A11" s="190" t="s">
        <v>11</v>
      </c>
      <c r="B11" s="192"/>
      <c r="C11" s="112"/>
      <c r="D11" s="112"/>
      <c r="E11" s="112"/>
      <c r="F11" s="112"/>
      <c r="G11" s="112"/>
      <c r="H11" s="112"/>
      <c r="I11" s="112"/>
      <c r="J11" s="112"/>
      <c r="K11" s="112"/>
      <c r="L11" s="121"/>
      <c r="M11" s="122"/>
      <c r="N11" s="123"/>
      <c r="O11" s="124"/>
      <c r="AD11" s="50">
        <v>1476</v>
      </c>
    </row>
    <row r="12" spans="1:17" ht="15.75" customHeight="1" thickBot="1">
      <c r="A12" s="56" t="s">
        <v>108</v>
      </c>
      <c r="B12" s="56" t="s">
        <v>109</v>
      </c>
      <c r="C12" s="56">
        <f ca="1">IF(CELL("содержимое",AD11)=1476,1476,"ошибка, значение не равно 1476")</f>
        <v>1476</v>
      </c>
      <c r="D12" s="56">
        <f aca="true" t="shared" si="0" ref="D12:J12">SUM(D14:D30)</f>
        <v>272</v>
      </c>
      <c r="E12" s="56">
        <f t="shared" si="0"/>
        <v>692</v>
      </c>
      <c r="F12" s="56">
        <f t="shared" si="0"/>
        <v>744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40</v>
      </c>
      <c r="K12" s="56"/>
      <c r="L12" s="125"/>
      <c r="M12" s="126"/>
      <c r="N12" s="127"/>
      <c r="O12" s="128"/>
      <c r="Q12" s="50">
        <f>SUM(L14:O30)</f>
        <v>1476</v>
      </c>
    </row>
    <row r="13" spans="1:15" ht="15.75" customHeight="1" thickBot="1">
      <c r="A13" s="197" t="s">
        <v>112</v>
      </c>
      <c r="B13" s="198"/>
      <c r="C13" s="113"/>
      <c r="D13" s="112"/>
      <c r="E13" s="112"/>
      <c r="F13" s="112"/>
      <c r="G13" s="112"/>
      <c r="H13" s="112"/>
      <c r="I13" s="112"/>
      <c r="J13" s="112"/>
      <c r="K13" s="112"/>
      <c r="L13" s="129"/>
      <c r="M13" s="130"/>
      <c r="N13" s="131"/>
      <c r="O13" s="132"/>
    </row>
    <row r="14" spans="1:15" ht="15.75" thickBot="1">
      <c r="A14" s="48" t="s">
        <v>95</v>
      </c>
      <c r="B14" s="45" t="s">
        <v>13</v>
      </c>
      <c r="C14" s="112">
        <f>E14+F14+J14</f>
        <v>72</v>
      </c>
      <c r="D14" s="112">
        <v>6</v>
      </c>
      <c r="E14" s="112">
        <v>30</v>
      </c>
      <c r="F14" s="112">
        <v>36</v>
      </c>
      <c r="G14" s="112"/>
      <c r="H14" s="112"/>
      <c r="I14" s="112"/>
      <c r="J14" s="112">
        <v>6</v>
      </c>
      <c r="K14" s="112">
        <v>1.2</v>
      </c>
      <c r="L14" s="129"/>
      <c r="M14" s="130">
        <v>38</v>
      </c>
      <c r="N14" s="131">
        <v>34</v>
      </c>
      <c r="O14" s="132"/>
    </row>
    <row r="15" spans="1:17" ht="15.75" thickBot="1">
      <c r="A15" s="48" t="s">
        <v>96</v>
      </c>
      <c r="B15" s="45" t="s">
        <v>15</v>
      </c>
      <c r="C15" s="112">
        <f aca="true" t="shared" si="1" ref="C15:C30">E15+F15+J15</f>
        <v>108</v>
      </c>
      <c r="D15" s="112">
        <v>14</v>
      </c>
      <c r="E15" s="112">
        <v>48</v>
      </c>
      <c r="F15" s="112">
        <v>58</v>
      </c>
      <c r="G15" s="112"/>
      <c r="H15" s="112"/>
      <c r="I15" s="112"/>
      <c r="J15" s="112">
        <v>2</v>
      </c>
      <c r="K15" s="112">
        <v>1.2</v>
      </c>
      <c r="L15" s="129"/>
      <c r="M15" s="130">
        <v>36</v>
      </c>
      <c r="N15" s="131">
        <v>72</v>
      </c>
      <c r="O15" s="132"/>
      <c r="Q15" s="149"/>
    </row>
    <row r="16" spans="1:15" ht="15.75" thickBot="1">
      <c r="A16" s="48" t="s">
        <v>97</v>
      </c>
      <c r="B16" s="45" t="s">
        <v>91</v>
      </c>
      <c r="C16" s="112">
        <f t="shared" si="1"/>
        <v>324</v>
      </c>
      <c r="D16" s="112">
        <v>26</v>
      </c>
      <c r="E16" s="112">
        <v>174</v>
      </c>
      <c r="F16" s="112">
        <v>144</v>
      </c>
      <c r="G16" s="112"/>
      <c r="H16" s="112"/>
      <c r="I16" s="112"/>
      <c r="J16" s="112">
        <v>6</v>
      </c>
      <c r="K16" s="112">
        <v>1.2</v>
      </c>
      <c r="L16" s="129">
        <v>68</v>
      </c>
      <c r="M16" s="130">
        <v>82</v>
      </c>
      <c r="N16" s="131">
        <v>174</v>
      </c>
      <c r="O16" s="132"/>
    </row>
    <row r="17" spans="1:15" ht="15.75" thickBot="1">
      <c r="A17" s="48" t="s">
        <v>98</v>
      </c>
      <c r="B17" s="45" t="s">
        <v>82</v>
      </c>
      <c r="C17" s="112">
        <f>E17+F17+J17</f>
        <v>72</v>
      </c>
      <c r="D17" s="112">
        <v>34</v>
      </c>
      <c r="E17" s="112">
        <v>0</v>
      </c>
      <c r="F17" s="112">
        <v>70</v>
      </c>
      <c r="G17" s="112"/>
      <c r="H17" s="112"/>
      <c r="I17" s="112"/>
      <c r="J17" s="112">
        <v>2</v>
      </c>
      <c r="K17" s="112">
        <v>1.2</v>
      </c>
      <c r="L17" s="129"/>
      <c r="M17" s="130">
        <v>38</v>
      </c>
      <c r="N17" s="131">
        <v>34</v>
      </c>
      <c r="O17" s="132"/>
    </row>
    <row r="18" spans="1:15" ht="15.75" thickBot="1">
      <c r="A18" s="48" t="s">
        <v>99</v>
      </c>
      <c r="B18" s="45" t="s">
        <v>83</v>
      </c>
      <c r="C18" s="112">
        <f t="shared" si="1"/>
        <v>108</v>
      </c>
      <c r="D18" s="112">
        <v>32</v>
      </c>
      <c r="E18" s="112">
        <v>40</v>
      </c>
      <c r="F18" s="112">
        <v>66</v>
      </c>
      <c r="G18" s="112"/>
      <c r="H18" s="112"/>
      <c r="I18" s="112"/>
      <c r="J18" s="112">
        <v>2</v>
      </c>
      <c r="K18" s="112">
        <v>1.2</v>
      </c>
      <c r="L18" s="129">
        <v>68</v>
      </c>
      <c r="M18" s="130">
        <v>40</v>
      </c>
      <c r="N18" s="131"/>
      <c r="O18" s="132"/>
    </row>
    <row r="19" spans="1:15" ht="15.75" thickBot="1">
      <c r="A19" s="48" t="s">
        <v>100</v>
      </c>
      <c r="B19" s="45" t="s">
        <v>84</v>
      </c>
      <c r="C19" s="112">
        <f t="shared" si="1"/>
        <v>180</v>
      </c>
      <c r="D19" s="112">
        <v>24</v>
      </c>
      <c r="E19" s="112">
        <v>130</v>
      </c>
      <c r="F19" s="112">
        <v>44</v>
      </c>
      <c r="G19" s="112"/>
      <c r="H19" s="112"/>
      <c r="I19" s="112"/>
      <c r="J19" s="112">
        <v>6</v>
      </c>
      <c r="K19" s="112" t="s">
        <v>93</v>
      </c>
      <c r="L19" s="133">
        <v>90</v>
      </c>
      <c r="M19" s="130">
        <v>90</v>
      </c>
      <c r="N19" s="134"/>
      <c r="O19" s="132"/>
    </row>
    <row r="20" spans="1:15" ht="15.75" thickBot="1">
      <c r="A20" s="48" t="s">
        <v>101</v>
      </c>
      <c r="B20" s="45" t="s">
        <v>85</v>
      </c>
      <c r="C20" s="112">
        <f t="shared" si="1"/>
        <v>72</v>
      </c>
      <c r="D20" s="112">
        <v>18</v>
      </c>
      <c r="E20" s="112">
        <v>34</v>
      </c>
      <c r="F20" s="112">
        <v>36</v>
      </c>
      <c r="G20" s="112"/>
      <c r="H20" s="112"/>
      <c r="I20" s="112"/>
      <c r="J20" s="112">
        <v>2</v>
      </c>
      <c r="K20" s="112">
        <v>1.2</v>
      </c>
      <c r="L20" s="133">
        <v>34</v>
      </c>
      <c r="M20" s="130">
        <v>38</v>
      </c>
      <c r="N20" s="134"/>
      <c r="O20" s="132"/>
    </row>
    <row r="21" spans="1:15" ht="15.75" thickBot="1">
      <c r="A21" s="48" t="s">
        <v>102</v>
      </c>
      <c r="B21" s="45" t="s">
        <v>86</v>
      </c>
      <c r="C21" s="112">
        <f t="shared" si="1"/>
        <v>48</v>
      </c>
      <c r="D21" s="112">
        <v>4</v>
      </c>
      <c r="E21" s="112">
        <v>29</v>
      </c>
      <c r="F21" s="112">
        <v>18</v>
      </c>
      <c r="G21" s="112"/>
      <c r="H21" s="112"/>
      <c r="I21" s="112"/>
      <c r="J21" s="112">
        <v>1</v>
      </c>
      <c r="K21" s="112">
        <v>1.2</v>
      </c>
      <c r="L21" s="133"/>
      <c r="M21" s="130"/>
      <c r="N21" s="134"/>
      <c r="O21" s="132">
        <v>48</v>
      </c>
    </row>
    <row r="22" spans="1:15" ht="15.75" thickBot="1">
      <c r="A22" s="49" t="s">
        <v>103</v>
      </c>
      <c r="B22" s="46" t="s">
        <v>87</v>
      </c>
      <c r="C22" s="112">
        <f t="shared" si="1"/>
        <v>126</v>
      </c>
      <c r="D22" s="112">
        <v>10</v>
      </c>
      <c r="E22" s="112">
        <v>78</v>
      </c>
      <c r="F22" s="112">
        <v>46</v>
      </c>
      <c r="G22" s="112"/>
      <c r="H22" s="112"/>
      <c r="I22" s="112"/>
      <c r="J22" s="112">
        <v>2</v>
      </c>
      <c r="K22" s="112">
        <v>1.2</v>
      </c>
      <c r="L22" s="129">
        <v>34</v>
      </c>
      <c r="M22" s="130">
        <v>92</v>
      </c>
      <c r="N22" s="131"/>
      <c r="O22" s="132"/>
    </row>
    <row r="23" spans="1:15" ht="15.75" thickBot="1">
      <c r="A23" s="49" t="s">
        <v>104</v>
      </c>
      <c r="B23" s="46" t="s">
        <v>88</v>
      </c>
      <c r="C23" s="112">
        <f t="shared" si="1"/>
        <v>72</v>
      </c>
      <c r="D23" s="112">
        <v>12</v>
      </c>
      <c r="E23" s="112">
        <v>37</v>
      </c>
      <c r="F23" s="112">
        <v>34</v>
      </c>
      <c r="G23" s="112"/>
      <c r="H23" s="112"/>
      <c r="I23" s="112"/>
      <c r="J23" s="112">
        <v>1</v>
      </c>
      <c r="K23" s="112">
        <v>1.2</v>
      </c>
      <c r="L23" s="133"/>
      <c r="M23" s="130"/>
      <c r="N23" s="134"/>
      <c r="O23" s="132">
        <v>72</v>
      </c>
    </row>
    <row r="24" spans="1:15" ht="15.75" thickBot="1">
      <c r="A24" s="49" t="s">
        <v>105</v>
      </c>
      <c r="B24" s="46" t="s">
        <v>89</v>
      </c>
      <c r="C24" s="112">
        <f t="shared" si="1"/>
        <v>48</v>
      </c>
      <c r="D24" s="112">
        <v>4</v>
      </c>
      <c r="E24" s="112">
        <v>31</v>
      </c>
      <c r="F24" s="112">
        <v>16</v>
      </c>
      <c r="G24" s="112"/>
      <c r="H24" s="112"/>
      <c r="I24" s="112"/>
      <c r="J24" s="112">
        <v>1</v>
      </c>
      <c r="K24" s="112">
        <v>3</v>
      </c>
      <c r="L24" s="133"/>
      <c r="M24" s="130"/>
      <c r="N24" s="134">
        <v>48</v>
      </c>
      <c r="O24" s="132"/>
    </row>
    <row r="25" spans="1:15" ht="15.75" thickBot="1">
      <c r="A25" s="49" t="s">
        <v>106</v>
      </c>
      <c r="B25" s="46" t="s">
        <v>20</v>
      </c>
      <c r="C25" s="112">
        <f t="shared" si="1"/>
        <v>72</v>
      </c>
      <c r="D25" s="112">
        <v>22</v>
      </c>
      <c r="E25" s="112">
        <v>8</v>
      </c>
      <c r="F25" s="112">
        <v>62</v>
      </c>
      <c r="G25" s="112"/>
      <c r="H25" s="112"/>
      <c r="I25" s="112"/>
      <c r="J25" s="112">
        <v>2</v>
      </c>
      <c r="K25" s="112">
        <v>1.2</v>
      </c>
      <c r="L25" s="133">
        <v>34</v>
      </c>
      <c r="M25" s="130">
        <v>38</v>
      </c>
      <c r="N25" s="134"/>
      <c r="O25" s="132"/>
    </row>
    <row r="26" spans="1:19" ht="15.75" thickBot="1">
      <c r="A26" s="49" t="s">
        <v>107</v>
      </c>
      <c r="B26" s="46" t="s">
        <v>22</v>
      </c>
      <c r="C26" s="112">
        <f t="shared" si="1"/>
        <v>72</v>
      </c>
      <c r="D26" s="112">
        <v>10</v>
      </c>
      <c r="E26" s="112">
        <v>22</v>
      </c>
      <c r="F26" s="112">
        <v>48</v>
      </c>
      <c r="G26" s="112"/>
      <c r="H26" s="112"/>
      <c r="I26" s="112"/>
      <c r="J26" s="112">
        <v>2</v>
      </c>
      <c r="K26" s="112">
        <v>1.2</v>
      </c>
      <c r="L26" s="135"/>
      <c r="M26" s="136"/>
      <c r="N26" s="137">
        <v>30</v>
      </c>
      <c r="O26" s="138">
        <v>42</v>
      </c>
      <c r="S26" s="97"/>
    </row>
    <row r="27" spans="1:15" ht="33" customHeight="1" thickBot="1">
      <c r="A27" s="197" t="s">
        <v>110</v>
      </c>
      <c r="B27" s="198"/>
      <c r="C27" s="112"/>
      <c r="D27" s="112"/>
      <c r="E27" s="112"/>
      <c r="F27" s="112"/>
      <c r="G27" s="112"/>
      <c r="H27" s="112"/>
      <c r="I27" s="112"/>
      <c r="J27" s="112"/>
      <c r="K27" s="112"/>
      <c r="L27" s="135"/>
      <c r="M27" s="136"/>
      <c r="N27" s="137"/>
      <c r="O27" s="138"/>
    </row>
    <row r="28" spans="1:15" ht="15.75" thickBot="1">
      <c r="A28" s="49" t="s">
        <v>111</v>
      </c>
      <c r="B28" s="43" t="s">
        <v>116</v>
      </c>
      <c r="C28" s="112">
        <f t="shared" si="1"/>
        <v>36</v>
      </c>
      <c r="D28" s="112">
        <v>34</v>
      </c>
      <c r="E28" s="112">
        <v>13</v>
      </c>
      <c r="F28" s="112">
        <v>22</v>
      </c>
      <c r="G28" s="112"/>
      <c r="H28" s="112"/>
      <c r="I28" s="112"/>
      <c r="J28" s="112">
        <v>1</v>
      </c>
      <c r="K28" s="112">
        <v>1</v>
      </c>
      <c r="L28" s="133">
        <v>36</v>
      </c>
      <c r="M28" s="136"/>
      <c r="N28" s="134"/>
      <c r="O28" s="138"/>
    </row>
    <row r="29" spans="1:15" ht="15.75" thickBot="1">
      <c r="A29" s="49" t="s">
        <v>113</v>
      </c>
      <c r="B29" s="47" t="s">
        <v>94</v>
      </c>
      <c r="C29" s="112">
        <f t="shared" si="1"/>
        <v>32</v>
      </c>
      <c r="D29" s="112">
        <v>6</v>
      </c>
      <c r="E29" s="112">
        <v>8</v>
      </c>
      <c r="F29" s="112">
        <v>22</v>
      </c>
      <c r="G29" s="112"/>
      <c r="H29" s="112"/>
      <c r="I29" s="112"/>
      <c r="J29" s="112">
        <v>2</v>
      </c>
      <c r="K29" s="114">
        <v>1</v>
      </c>
      <c r="L29" s="133">
        <v>32</v>
      </c>
      <c r="M29" s="136"/>
      <c r="N29" s="134"/>
      <c r="O29" s="138"/>
    </row>
    <row r="30" spans="1:15" ht="15.75" thickBot="1">
      <c r="A30" s="44" t="s">
        <v>115</v>
      </c>
      <c r="B30" s="47" t="s">
        <v>92</v>
      </c>
      <c r="C30" s="112">
        <f t="shared" si="1"/>
        <v>34</v>
      </c>
      <c r="D30" s="112">
        <v>16</v>
      </c>
      <c r="E30" s="112">
        <v>10</v>
      </c>
      <c r="F30" s="112">
        <v>22</v>
      </c>
      <c r="G30" s="112"/>
      <c r="H30" s="112"/>
      <c r="I30" s="112"/>
      <c r="J30" s="112">
        <v>2</v>
      </c>
      <c r="K30" s="114">
        <v>1.2</v>
      </c>
      <c r="L30" s="133"/>
      <c r="M30" s="136"/>
      <c r="N30" s="134">
        <v>34</v>
      </c>
      <c r="O30" s="138"/>
    </row>
    <row r="31" spans="1:15" ht="15.75" thickBot="1">
      <c r="A31" s="55" t="s">
        <v>66</v>
      </c>
      <c r="B31" s="56" t="s">
        <v>117</v>
      </c>
      <c r="C31" s="78">
        <f>SUM(C32:C38)</f>
        <v>252</v>
      </c>
      <c r="D31" s="78">
        <f>SUM(D32:D38)</f>
        <v>168</v>
      </c>
      <c r="E31" s="78">
        <f aca="true" t="shared" si="2" ref="E31:J31">SUM(E32:E38)</f>
        <v>94</v>
      </c>
      <c r="F31" s="74">
        <f t="shared" si="2"/>
        <v>144</v>
      </c>
      <c r="G31" s="78">
        <f t="shared" si="2"/>
        <v>0</v>
      </c>
      <c r="H31" s="74">
        <f t="shared" si="2"/>
        <v>0</v>
      </c>
      <c r="I31" s="78">
        <f t="shared" si="2"/>
        <v>0</v>
      </c>
      <c r="J31" s="74">
        <f t="shared" si="2"/>
        <v>14</v>
      </c>
      <c r="K31" s="78"/>
      <c r="L31" s="133"/>
      <c r="M31" s="136"/>
      <c r="N31" s="134"/>
      <c r="O31" s="138"/>
    </row>
    <row r="32" spans="1:15" ht="15.75" thickBot="1">
      <c r="A32" s="57" t="s">
        <v>71</v>
      </c>
      <c r="B32" s="58" t="s">
        <v>72</v>
      </c>
      <c r="C32" s="79">
        <f aca="true" t="shared" si="3" ref="C32:C38">SUM(E32:J32)</f>
        <v>36</v>
      </c>
      <c r="D32" s="81">
        <v>10</v>
      </c>
      <c r="E32" s="90">
        <v>24</v>
      </c>
      <c r="F32" s="92">
        <v>10</v>
      </c>
      <c r="G32" s="90"/>
      <c r="H32" s="92"/>
      <c r="I32" s="90"/>
      <c r="J32" s="92">
        <v>2</v>
      </c>
      <c r="K32" s="90"/>
      <c r="L32" s="133"/>
      <c r="M32" s="136"/>
      <c r="N32" s="134"/>
      <c r="O32" s="138">
        <v>36</v>
      </c>
    </row>
    <row r="33" spans="1:15" ht="30.75" thickBot="1">
      <c r="A33" s="57" t="s">
        <v>73</v>
      </c>
      <c r="B33" s="58" t="s">
        <v>28</v>
      </c>
      <c r="C33" s="79">
        <f t="shared" si="3"/>
        <v>36</v>
      </c>
      <c r="D33" s="81">
        <v>28</v>
      </c>
      <c r="E33" s="90">
        <v>4</v>
      </c>
      <c r="F33" s="92">
        <v>30</v>
      </c>
      <c r="G33" s="90"/>
      <c r="H33" s="92"/>
      <c r="I33" s="90"/>
      <c r="J33" s="92">
        <v>2</v>
      </c>
      <c r="K33" s="90"/>
      <c r="L33" s="133"/>
      <c r="M33" s="136"/>
      <c r="N33" s="134"/>
      <c r="O33" s="138">
        <v>36</v>
      </c>
    </row>
    <row r="34" spans="1:15" ht="15.75" thickBot="1">
      <c r="A34" s="57" t="s">
        <v>74</v>
      </c>
      <c r="B34" s="58" t="s">
        <v>75</v>
      </c>
      <c r="C34" s="79">
        <f t="shared" si="3"/>
        <v>36</v>
      </c>
      <c r="D34" s="81">
        <v>30</v>
      </c>
      <c r="E34" s="90">
        <v>6</v>
      </c>
      <c r="F34" s="92">
        <v>28</v>
      </c>
      <c r="G34" s="90"/>
      <c r="H34" s="92"/>
      <c r="I34" s="90"/>
      <c r="J34" s="92">
        <v>2</v>
      </c>
      <c r="K34" s="90"/>
      <c r="L34" s="133"/>
      <c r="M34" s="136"/>
      <c r="N34" s="134"/>
      <c r="O34" s="138">
        <v>36</v>
      </c>
    </row>
    <row r="35" spans="1:15" ht="15.75" thickBot="1">
      <c r="A35" s="57" t="s">
        <v>76</v>
      </c>
      <c r="B35" s="58" t="s">
        <v>20</v>
      </c>
      <c r="C35" s="79">
        <f t="shared" si="3"/>
        <v>36</v>
      </c>
      <c r="D35" s="81">
        <v>34</v>
      </c>
      <c r="E35" s="90">
        <v>2</v>
      </c>
      <c r="F35" s="92">
        <v>32</v>
      </c>
      <c r="G35" s="90"/>
      <c r="H35" s="92"/>
      <c r="I35" s="90"/>
      <c r="J35" s="92">
        <v>2</v>
      </c>
      <c r="K35" s="90"/>
      <c r="L35" s="133"/>
      <c r="M35" s="136"/>
      <c r="N35" s="134"/>
      <c r="O35" s="138">
        <v>36</v>
      </c>
    </row>
    <row r="36" spans="1:15" ht="30.75" thickBot="1">
      <c r="A36" s="57" t="s">
        <v>77</v>
      </c>
      <c r="B36" s="59" t="s">
        <v>78</v>
      </c>
      <c r="C36" s="79">
        <f t="shared" si="3"/>
        <v>36</v>
      </c>
      <c r="D36" s="81">
        <v>20</v>
      </c>
      <c r="E36" s="90">
        <v>24</v>
      </c>
      <c r="F36" s="92">
        <v>10</v>
      </c>
      <c r="G36" s="90"/>
      <c r="H36" s="92"/>
      <c r="I36" s="90"/>
      <c r="J36" s="92">
        <v>2</v>
      </c>
      <c r="K36" s="90"/>
      <c r="L36" s="133">
        <v>36</v>
      </c>
      <c r="M36" s="136"/>
      <c r="N36" s="134"/>
      <c r="O36" s="138"/>
    </row>
    <row r="37" spans="1:15" ht="30.75" thickBot="1">
      <c r="A37" s="57" t="s">
        <v>79</v>
      </c>
      <c r="B37" s="59" t="s">
        <v>80</v>
      </c>
      <c r="C37" s="79">
        <f t="shared" si="3"/>
        <v>36</v>
      </c>
      <c r="D37" s="81">
        <v>20</v>
      </c>
      <c r="E37" s="90">
        <v>24</v>
      </c>
      <c r="F37" s="92">
        <v>10</v>
      </c>
      <c r="G37" s="90"/>
      <c r="H37" s="92"/>
      <c r="I37" s="90"/>
      <c r="J37" s="92">
        <v>2</v>
      </c>
      <c r="K37" s="90"/>
      <c r="L37" s="133"/>
      <c r="M37" s="136"/>
      <c r="N37" s="134"/>
      <c r="O37" s="138">
        <v>36</v>
      </c>
    </row>
    <row r="38" spans="1:15" ht="15.75" thickBot="1">
      <c r="A38" s="60" t="s">
        <v>166</v>
      </c>
      <c r="B38" s="61" t="s">
        <v>167</v>
      </c>
      <c r="C38" s="79">
        <f t="shared" si="3"/>
        <v>36</v>
      </c>
      <c r="D38" s="81">
        <v>26</v>
      </c>
      <c r="E38" s="90">
        <v>10</v>
      </c>
      <c r="F38" s="92">
        <v>24</v>
      </c>
      <c r="G38" s="90"/>
      <c r="H38" s="92"/>
      <c r="I38" s="90"/>
      <c r="J38" s="92">
        <v>2</v>
      </c>
      <c r="K38" s="90"/>
      <c r="L38" s="133"/>
      <c r="M38" s="136"/>
      <c r="N38" s="134"/>
      <c r="O38" s="138">
        <v>36</v>
      </c>
    </row>
    <row r="39" spans="1:15" ht="15.75" thickBot="1">
      <c r="A39" s="62" t="s">
        <v>29</v>
      </c>
      <c r="B39" s="63" t="s">
        <v>30</v>
      </c>
      <c r="C39" s="80">
        <f>C40+C50</f>
        <v>1074</v>
      </c>
      <c r="D39" s="110">
        <f>D40+D50</f>
        <v>849</v>
      </c>
      <c r="E39" s="110">
        <f aca="true" t="shared" si="4" ref="E39:J39">E40+E50</f>
        <v>224</v>
      </c>
      <c r="F39" s="111">
        <f t="shared" si="4"/>
        <v>195</v>
      </c>
      <c r="G39" s="110">
        <f t="shared" si="4"/>
        <v>0</v>
      </c>
      <c r="H39" s="111">
        <f t="shared" si="4"/>
        <v>612</v>
      </c>
      <c r="I39" s="110">
        <f t="shared" si="4"/>
        <v>0</v>
      </c>
      <c r="J39" s="111">
        <f t="shared" si="4"/>
        <v>43</v>
      </c>
      <c r="K39" s="110"/>
      <c r="L39" s="133"/>
      <c r="M39" s="136"/>
      <c r="N39" s="134"/>
      <c r="O39" s="138"/>
    </row>
    <row r="40" spans="1:15" ht="15.75" thickBot="1">
      <c r="A40" s="64" t="s">
        <v>118</v>
      </c>
      <c r="B40" s="65" t="s">
        <v>119</v>
      </c>
      <c r="C40" s="85">
        <f>SUM(E40:J40)</f>
        <v>252</v>
      </c>
      <c r="D40" s="85">
        <f>D41+D47</f>
        <v>170</v>
      </c>
      <c r="E40" s="107">
        <f aca="true" t="shared" si="5" ref="E40:J40">E41+E47</f>
        <v>111</v>
      </c>
      <c r="F40" s="108">
        <f t="shared" si="5"/>
        <v>128</v>
      </c>
      <c r="G40" s="107">
        <f t="shared" si="5"/>
        <v>0</v>
      </c>
      <c r="H40" s="108">
        <f t="shared" si="5"/>
        <v>0</v>
      </c>
      <c r="I40" s="107">
        <f t="shared" si="5"/>
        <v>0</v>
      </c>
      <c r="J40" s="108">
        <f t="shared" si="5"/>
        <v>13</v>
      </c>
      <c r="K40" s="109"/>
      <c r="L40" s="133"/>
      <c r="M40" s="136"/>
      <c r="N40" s="134"/>
      <c r="O40" s="138"/>
    </row>
    <row r="41" spans="1:15" ht="15.75" thickBot="1">
      <c r="A41" s="66" t="s">
        <v>120</v>
      </c>
      <c r="B41" s="67" t="s">
        <v>121</v>
      </c>
      <c r="C41" s="83">
        <f>SUM(E41:J41)</f>
        <v>180</v>
      </c>
      <c r="D41" s="82">
        <f>SUM(D42:D46)</f>
        <v>130</v>
      </c>
      <c r="E41" s="81">
        <f aca="true" t="shared" si="6" ref="E41:J41">SUM(E42:E46)</f>
        <v>71</v>
      </c>
      <c r="F41" s="75">
        <f t="shared" si="6"/>
        <v>100</v>
      </c>
      <c r="G41" s="81">
        <f t="shared" si="6"/>
        <v>0</v>
      </c>
      <c r="H41" s="75">
        <f t="shared" si="6"/>
        <v>0</v>
      </c>
      <c r="I41" s="81">
        <f t="shared" si="6"/>
        <v>0</v>
      </c>
      <c r="J41" s="75">
        <f t="shared" si="6"/>
        <v>9</v>
      </c>
      <c r="K41" s="90"/>
      <c r="L41" s="133"/>
      <c r="M41" s="136"/>
      <c r="N41" s="134"/>
      <c r="O41" s="138"/>
    </row>
    <row r="42" spans="1:15" ht="15.75" thickBot="1">
      <c r="A42" s="57" t="s">
        <v>31</v>
      </c>
      <c r="B42" s="58" t="s">
        <v>122</v>
      </c>
      <c r="C42" s="79">
        <f aca="true" t="shared" si="7" ref="C42:C49">SUM(E42:J42)</f>
        <v>36</v>
      </c>
      <c r="D42" s="81">
        <v>32</v>
      </c>
      <c r="E42" s="90">
        <v>4</v>
      </c>
      <c r="F42" s="92">
        <v>30</v>
      </c>
      <c r="G42" s="90"/>
      <c r="H42" s="92"/>
      <c r="I42" s="90"/>
      <c r="J42" s="92">
        <v>2</v>
      </c>
      <c r="K42" s="90"/>
      <c r="L42" s="133">
        <v>36</v>
      </c>
      <c r="M42" s="136"/>
      <c r="N42" s="134"/>
      <c r="O42" s="138"/>
    </row>
    <row r="43" spans="1:15" ht="15.75" thickBot="1">
      <c r="A43" s="57" t="s">
        <v>32</v>
      </c>
      <c r="B43" s="58" t="s">
        <v>123</v>
      </c>
      <c r="C43" s="79">
        <f t="shared" si="7"/>
        <v>36</v>
      </c>
      <c r="D43" s="81">
        <v>28</v>
      </c>
      <c r="E43" s="90">
        <v>9</v>
      </c>
      <c r="F43" s="92">
        <v>26</v>
      </c>
      <c r="G43" s="90"/>
      <c r="H43" s="92"/>
      <c r="I43" s="90"/>
      <c r="J43" s="92">
        <v>1</v>
      </c>
      <c r="K43" s="90"/>
      <c r="L43" s="133"/>
      <c r="M43" s="152">
        <v>36</v>
      </c>
      <c r="N43" s="134"/>
      <c r="O43" s="138"/>
    </row>
    <row r="44" spans="1:15" ht="15.75" thickBot="1">
      <c r="A44" s="57" t="s">
        <v>33</v>
      </c>
      <c r="B44" s="58" t="s">
        <v>124</v>
      </c>
      <c r="C44" s="79">
        <f t="shared" si="7"/>
        <v>36</v>
      </c>
      <c r="D44" s="95">
        <v>26</v>
      </c>
      <c r="E44" s="94">
        <v>18</v>
      </c>
      <c r="F44" s="97">
        <v>16</v>
      </c>
      <c r="G44" s="94"/>
      <c r="H44" s="97"/>
      <c r="I44" s="94"/>
      <c r="J44" s="97">
        <v>2</v>
      </c>
      <c r="K44" s="94"/>
      <c r="L44" s="133">
        <v>36</v>
      </c>
      <c r="M44" s="136"/>
      <c r="N44" s="134"/>
      <c r="O44" s="138"/>
    </row>
    <row r="45" spans="1:15" ht="15.75" thickBot="1">
      <c r="A45" s="57" t="s">
        <v>34</v>
      </c>
      <c r="B45" s="58" t="s">
        <v>125</v>
      </c>
      <c r="C45" s="79">
        <f t="shared" si="7"/>
        <v>36</v>
      </c>
      <c r="D45" s="79">
        <v>24</v>
      </c>
      <c r="E45" s="91">
        <v>20</v>
      </c>
      <c r="F45" s="99">
        <v>14</v>
      </c>
      <c r="G45" s="91"/>
      <c r="H45" s="99"/>
      <c r="I45" s="91"/>
      <c r="J45" s="99">
        <v>2</v>
      </c>
      <c r="K45" s="91"/>
      <c r="L45" s="133">
        <v>36</v>
      </c>
      <c r="M45" s="136"/>
      <c r="N45" s="134"/>
      <c r="O45" s="138"/>
    </row>
    <row r="46" spans="1:15" ht="30.75" thickBot="1">
      <c r="A46" s="57" t="s">
        <v>126</v>
      </c>
      <c r="B46" s="58" t="s">
        <v>127</v>
      </c>
      <c r="C46" s="79">
        <f t="shared" si="7"/>
        <v>36</v>
      </c>
      <c r="D46" s="79">
        <v>20</v>
      </c>
      <c r="E46" s="91">
        <v>20</v>
      </c>
      <c r="F46" s="99">
        <v>14</v>
      </c>
      <c r="G46" s="91"/>
      <c r="H46" s="99"/>
      <c r="I46" s="91"/>
      <c r="J46" s="99">
        <v>2</v>
      </c>
      <c r="K46" s="91"/>
      <c r="L46" s="133"/>
      <c r="M46" s="136">
        <v>36</v>
      </c>
      <c r="N46" s="134"/>
      <c r="O46" s="138"/>
    </row>
    <row r="47" spans="1:15" ht="15.75" thickBot="1">
      <c r="A47" s="66" t="s">
        <v>128</v>
      </c>
      <c r="B47" s="67" t="s">
        <v>129</v>
      </c>
      <c r="C47" s="83">
        <f>SUM(E47:J47)</f>
        <v>72</v>
      </c>
      <c r="D47" s="82">
        <f>SUM(D48:D49)</f>
        <v>40</v>
      </c>
      <c r="E47" s="81">
        <f aca="true" t="shared" si="8" ref="E47:J47">SUM(E48:E49)</f>
        <v>40</v>
      </c>
      <c r="F47" s="75">
        <f t="shared" si="8"/>
        <v>28</v>
      </c>
      <c r="G47" s="81">
        <f t="shared" si="8"/>
        <v>0</v>
      </c>
      <c r="H47" s="75">
        <f t="shared" si="8"/>
        <v>0</v>
      </c>
      <c r="I47" s="81">
        <f t="shared" si="8"/>
        <v>0</v>
      </c>
      <c r="J47" s="75">
        <f t="shared" si="8"/>
        <v>4</v>
      </c>
      <c r="K47" s="90"/>
      <c r="L47" s="133"/>
      <c r="M47" s="136"/>
      <c r="N47" s="134"/>
      <c r="O47" s="138"/>
    </row>
    <row r="48" spans="1:15" ht="15.75" thickBot="1">
      <c r="A48" s="57" t="s">
        <v>130</v>
      </c>
      <c r="B48" s="58" t="s">
        <v>131</v>
      </c>
      <c r="C48" s="79">
        <f t="shared" si="7"/>
        <v>36</v>
      </c>
      <c r="D48" s="81">
        <v>20</v>
      </c>
      <c r="E48" s="90">
        <v>20</v>
      </c>
      <c r="F48" s="92">
        <v>14</v>
      </c>
      <c r="G48" s="90"/>
      <c r="H48" s="92"/>
      <c r="I48" s="90"/>
      <c r="J48" s="92">
        <v>2</v>
      </c>
      <c r="K48" s="90"/>
      <c r="L48" s="133">
        <v>36</v>
      </c>
      <c r="M48" s="136"/>
      <c r="N48" s="134"/>
      <c r="O48" s="138"/>
    </row>
    <row r="49" spans="1:15" ht="15.75" thickBot="1">
      <c r="A49" s="57" t="s">
        <v>132</v>
      </c>
      <c r="B49" s="58" t="s">
        <v>133</v>
      </c>
      <c r="C49" s="79">
        <f t="shared" si="7"/>
        <v>36</v>
      </c>
      <c r="D49" s="81">
        <v>20</v>
      </c>
      <c r="E49" s="90">
        <v>20</v>
      </c>
      <c r="F49" s="92">
        <v>14</v>
      </c>
      <c r="G49" s="90"/>
      <c r="H49" s="92"/>
      <c r="I49" s="90"/>
      <c r="J49" s="92">
        <v>2</v>
      </c>
      <c r="K49" s="90"/>
      <c r="L49" s="133">
        <v>36</v>
      </c>
      <c r="M49" s="136"/>
      <c r="N49" s="134"/>
      <c r="O49" s="138"/>
    </row>
    <row r="50" spans="1:15" ht="15.75" thickBot="1">
      <c r="A50" s="64" t="s">
        <v>134</v>
      </c>
      <c r="B50" s="65" t="s">
        <v>135</v>
      </c>
      <c r="C50" s="84">
        <f aca="true" t="shared" si="9" ref="C50:J50">C51+C56+C61</f>
        <v>822</v>
      </c>
      <c r="D50" s="104">
        <f t="shared" si="9"/>
        <v>679</v>
      </c>
      <c r="E50" s="105">
        <f t="shared" si="9"/>
        <v>113</v>
      </c>
      <c r="F50" s="77">
        <f t="shared" si="9"/>
        <v>67</v>
      </c>
      <c r="G50" s="105">
        <f t="shared" si="9"/>
        <v>0</v>
      </c>
      <c r="H50" s="77">
        <f t="shared" si="9"/>
        <v>612</v>
      </c>
      <c r="I50" s="105">
        <f t="shared" si="9"/>
        <v>0</v>
      </c>
      <c r="J50" s="77">
        <f t="shared" si="9"/>
        <v>30</v>
      </c>
      <c r="K50" s="106"/>
      <c r="L50" s="133"/>
      <c r="M50" s="136"/>
      <c r="N50" s="134"/>
      <c r="O50" s="138"/>
    </row>
    <row r="51" spans="1:15" ht="43.5" thickBot="1">
      <c r="A51" s="66" t="s">
        <v>36</v>
      </c>
      <c r="B51" s="67" t="s">
        <v>136</v>
      </c>
      <c r="C51" s="83">
        <f aca="true" t="shared" si="10" ref="C51:C65">SUM(E51:J51)</f>
        <v>300</v>
      </c>
      <c r="D51" s="82">
        <f aca="true" t="shared" si="11" ref="D51:I51">SUM(D52:D54)</f>
        <v>236</v>
      </c>
      <c r="E51" s="82">
        <f t="shared" si="11"/>
        <v>52</v>
      </c>
      <c r="F51" s="76">
        <f t="shared" si="11"/>
        <v>20</v>
      </c>
      <c r="G51" s="82">
        <f t="shared" si="11"/>
        <v>0</v>
      </c>
      <c r="H51" s="76">
        <f t="shared" si="11"/>
        <v>216</v>
      </c>
      <c r="I51" s="82">
        <f t="shared" si="11"/>
        <v>0</v>
      </c>
      <c r="J51" s="76">
        <f>SUM(J52:J55)</f>
        <v>12</v>
      </c>
      <c r="K51" s="90"/>
      <c r="L51" s="133"/>
      <c r="M51" s="136"/>
      <c r="N51" s="134"/>
      <c r="O51" s="138"/>
    </row>
    <row r="52" spans="1:15" ht="30.75" thickBot="1">
      <c r="A52" s="57" t="s">
        <v>37</v>
      </c>
      <c r="B52" s="58" t="s">
        <v>137</v>
      </c>
      <c r="C52" s="79">
        <f t="shared" si="10"/>
        <v>72</v>
      </c>
      <c r="D52" s="81">
        <v>20</v>
      </c>
      <c r="E52" s="90">
        <v>52</v>
      </c>
      <c r="F52" s="92">
        <v>20</v>
      </c>
      <c r="G52" s="90"/>
      <c r="H52" s="92"/>
      <c r="I52" s="90"/>
      <c r="J52" s="103"/>
      <c r="K52" s="90"/>
      <c r="L52" s="133"/>
      <c r="M52" s="136">
        <v>72</v>
      </c>
      <c r="N52" s="134"/>
      <c r="O52" s="138"/>
    </row>
    <row r="53" spans="1:15" ht="15.75" thickBot="1">
      <c r="A53" s="57" t="s">
        <v>41</v>
      </c>
      <c r="B53" s="58" t="s">
        <v>138</v>
      </c>
      <c r="C53" s="79">
        <f t="shared" si="10"/>
        <v>108</v>
      </c>
      <c r="D53" s="81">
        <v>108</v>
      </c>
      <c r="E53" s="90"/>
      <c r="F53" s="92"/>
      <c r="G53" s="90"/>
      <c r="H53" s="92">
        <v>108</v>
      </c>
      <c r="I53" s="90"/>
      <c r="J53" s="92"/>
      <c r="K53" s="90"/>
      <c r="L53" s="133"/>
      <c r="M53" s="136">
        <v>108</v>
      </c>
      <c r="N53" s="134"/>
      <c r="O53" s="138"/>
    </row>
    <row r="54" spans="1:15" ht="15.75" thickBot="1">
      <c r="A54" s="57" t="s">
        <v>42</v>
      </c>
      <c r="B54" s="58" t="s">
        <v>139</v>
      </c>
      <c r="C54" s="79">
        <f t="shared" si="10"/>
        <v>108</v>
      </c>
      <c r="D54" s="81">
        <v>108</v>
      </c>
      <c r="E54" s="94"/>
      <c r="F54" s="97"/>
      <c r="G54" s="94"/>
      <c r="H54" s="97">
        <v>108</v>
      </c>
      <c r="I54" s="94"/>
      <c r="J54" s="97"/>
      <c r="K54" s="94"/>
      <c r="L54" s="133"/>
      <c r="M54" s="136">
        <v>108</v>
      </c>
      <c r="N54" s="134"/>
      <c r="O54" s="138"/>
    </row>
    <row r="55" spans="1:15" ht="15.75" thickBot="1">
      <c r="A55" s="57" t="s">
        <v>140</v>
      </c>
      <c r="B55" s="58" t="s">
        <v>10</v>
      </c>
      <c r="C55" s="79">
        <f t="shared" si="10"/>
        <v>12</v>
      </c>
      <c r="D55" s="95"/>
      <c r="E55" s="91"/>
      <c r="F55" s="99"/>
      <c r="G55" s="91"/>
      <c r="H55" s="99"/>
      <c r="I55" s="91"/>
      <c r="J55" s="99">
        <v>12</v>
      </c>
      <c r="K55" s="91"/>
      <c r="L55" s="133"/>
      <c r="M55" s="136">
        <v>12</v>
      </c>
      <c r="N55" s="134"/>
      <c r="O55" s="138"/>
    </row>
    <row r="56" spans="1:15" ht="43.5" thickBot="1">
      <c r="A56" s="66" t="s">
        <v>141</v>
      </c>
      <c r="B56" s="67" t="s">
        <v>142</v>
      </c>
      <c r="C56" s="79">
        <f t="shared" si="10"/>
        <v>300</v>
      </c>
      <c r="D56" s="83">
        <f aca="true" t="shared" si="12" ref="D56:I56">SUM(D57:D59)</f>
        <v>240</v>
      </c>
      <c r="E56" s="90">
        <f t="shared" si="12"/>
        <v>48</v>
      </c>
      <c r="F56" s="92">
        <f t="shared" si="12"/>
        <v>24</v>
      </c>
      <c r="G56" s="90">
        <f t="shared" si="12"/>
        <v>0</v>
      </c>
      <c r="H56" s="92">
        <f t="shared" si="12"/>
        <v>216</v>
      </c>
      <c r="I56" s="90">
        <f t="shared" si="12"/>
        <v>0</v>
      </c>
      <c r="J56" s="92">
        <f>SUM(J57:J60)</f>
        <v>12</v>
      </c>
      <c r="K56" s="90"/>
      <c r="L56" s="133"/>
      <c r="M56" s="136"/>
      <c r="N56" s="134"/>
      <c r="O56" s="138"/>
    </row>
    <row r="57" spans="1:15" ht="45.75" thickBot="1">
      <c r="A57" s="57" t="s">
        <v>143</v>
      </c>
      <c r="B57" s="58" t="s">
        <v>144</v>
      </c>
      <c r="C57" s="79">
        <f t="shared" si="10"/>
        <v>72</v>
      </c>
      <c r="D57" s="81">
        <v>24</v>
      </c>
      <c r="E57" s="90">
        <v>48</v>
      </c>
      <c r="F57" s="92">
        <v>24</v>
      </c>
      <c r="G57" s="90"/>
      <c r="H57" s="92"/>
      <c r="I57" s="90"/>
      <c r="J57" s="92"/>
      <c r="K57" s="90"/>
      <c r="L57" s="133"/>
      <c r="M57" s="136"/>
      <c r="N57" s="134">
        <v>72</v>
      </c>
      <c r="O57" s="138"/>
    </row>
    <row r="58" spans="1:15" ht="15.75" thickBot="1">
      <c r="A58" s="57" t="s">
        <v>145</v>
      </c>
      <c r="B58" s="58" t="s">
        <v>138</v>
      </c>
      <c r="C58" s="79">
        <f t="shared" si="10"/>
        <v>108</v>
      </c>
      <c r="D58" s="95">
        <v>108</v>
      </c>
      <c r="E58" s="94"/>
      <c r="F58" s="100"/>
      <c r="G58" s="90"/>
      <c r="H58" s="92">
        <v>108</v>
      </c>
      <c r="I58" s="90"/>
      <c r="J58" s="92"/>
      <c r="K58" s="90"/>
      <c r="L58" s="133"/>
      <c r="M58" s="136"/>
      <c r="N58" s="134">
        <v>108</v>
      </c>
      <c r="O58" s="138"/>
    </row>
    <row r="59" spans="1:15" ht="15.75" thickBot="1">
      <c r="A59" s="57" t="s">
        <v>146</v>
      </c>
      <c r="B59" s="58" t="s">
        <v>139</v>
      </c>
      <c r="C59" s="79">
        <f t="shared" si="10"/>
        <v>108</v>
      </c>
      <c r="D59" s="79">
        <v>108</v>
      </c>
      <c r="E59" s="91"/>
      <c r="F59" s="92"/>
      <c r="G59" s="90"/>
      <c r="H59" s="92">
        <v>108</v>
      </c>
      <c r="I59" s="90"/>
      <c r="J59" s="92"/>
      <c r="K59" s="90"/>
      <c r="L59" s="133"/>
      <c r="M59" s="136"/>
      <c r="N59" s="134"/>
      <c r="O59" s="138">
        <v>108</v>
      </c>
    </row>
    <row r="60" spans="1:15" ht="15.75" thickBot="1">
      <c r="A60" s="57" t="s">
        <v>140</v>
      </c>
      <c r="B60" s="58" t="s">
        <v>10</v>
      </c>
      <c r="C60" s="79">
        <f t="shared" si="10"/>
        <v>12</v>
      </c>
      <c r="D60" s="81"/>
      <c r="E60" s="90"/>
      <c r="F60" s="92"/>
      <c r="G60" s="90"/>
      <c r="H60" s="92"/>
      <c r="I60" s="90"/>
      <c r="J60" s="92">
        <v>12</v>
      </c>
      <c r="K60" s="90"/>
      <c r="L60" s="133"/>
      <c r="M60" s="136"/>
      <c r="N60" s="134">
        <v>6</v>
      </c>
      <c r="O60" s="138">
        <v>6</v>
      </c>
    </row>
    <row r="61" spans="1:15" ht="57.75" thickBot="1">
      <c r="A61" s="66" t="s">
        <v>147</v>
      </c>
      <c r="B61" s="67" t="s">
        <v>148</v>
      </c>
      <c r="C61" s="83">
        <f t="shared" si="10"/>
        <v>222</v>
      </c>
      <c r="D61" s="102">
        <f aca="true" t="shared" si="13" ref="D61:J61">SUM(D62:D65)</f>
        <v>203</v>
      </c>
      <c r="E61" s="94">
        <f t="shared" si="13"/>
        <v>13</v>
      </c>
      <c r="F61" s="97">
        <f t="shared" si="13"/>
        <v>23</v>
      </c>
      <c r="G61" s="90">
        <f t="shared" si="13"/>
        <v>0</v>
      </c>
      <c r="H61" s="92">
        <f t="shared" si="13"/>
        <v>180</v>
      </c>
      <c r="I61" s="90">
        <f t="shared" si="13"/>
        <v>0</v>
      </c>
      <c r="J61" s="92">
        <f t="shared" si="13"/>
        <v>6</v>
      </c>
      <c r="K61" s="90"/>
      <c r="L61" s="133"/>
      <c r="M61" s="136"/>
      <c r="N61" s="134"/>
      <c r="O61" s="138"/>
    </row>
    <row r="62" spans="1:15" ht="45.75" thickBot="1">
      <c r="A62" s="57" t="s">
        <v>149</v>
      </c>
      <c r="B62" s="58" t="s">
        <v>150</v>
      </c>
      <c r="C62" s="79">
        <f t="shared" si="10"/>
        <v>36</v>
      </c>
      <c r="D62" s="79">
        <v>23</v>
      </c>
      <c r="E62" s="91">
        <v>13</v>
      </c>
      <c r="F62" s="101">
        <v>23</v>
      </c>
      <c r="G62" s="90"/>
      <c r="H62" s="92"/>
      <c r="I62" s="90"/>
      <c r="J62" s="92"/>
      <c r="K62" s="90"/>
      <c r="L62" s="133"/>
      <c r="M62" s="136"/>
      <c r="N62" s="134"/>
      <c r="O62" s="138">
        <v>36</v>
      </c>
    </row>
    <row r="63" spans="1:15" ht="15.75" thickBot="1">
      <c r="A63" s="57" t="s">
        <v>151</v>
      </c>
      <c r="B63" s="58" t="s">
        <v>138</v>
      </c>
      <c r="C63" s="79">
        <f t="shared" si="10"/>
        <v>72</v>
      </c>
      <c r="D63" s="81">
        <v>72</v>
      </c>
      <c r="E63" s="90"/>
      <c r="F63" s="92"/>
      <c r="G63" s="90"/>
      <c r="H63" s="92">
        <v>72</v>
      </c>
      <c r="I63" s="90"/>
      <c r="J63" s="92"/>
      <c r="K63" s="90"/>
      <c r="L63" s="133"/>
      <c r="M63" s="136"/>
      <c r="N63" s="134"/>
      <c r="O63" s="138">
        <v>72</v>
      </c>
    </row>
    <row r="64" spans="1:15" ht="15.75" thickBot="1">
      <c r="A64" s="57" t="s">
        <v>152</v>
      </c>
      <c r="B64" s="58" t="s">
        <v>139</v>
      </c>
      <c r="C64" s="79">
        <f t="shared" si="10"/>
        <v>108</v>
      </c>
      <c r="D64" s="81">
        <v>108</v>
      </c>
      <c r="E64" s="90"/>
      <c r="F64" s="92"/>
      <c r="G64" s="90"/>
      <c r="H64" s="92">
        <v>108</v>
      </c>
      <c r="I64" s="90"/>
      <c r="J64" s="92"/>
      <c r="K64" s="90"/>
      <c r="L64" s="133"/>
      <c r="M64" s="136"/>
      <c r="N64" s="134"/>
      <c r="O64" s="138">
        <v>108</v>
      </c>
    </row>
    <row r="65" spans="1:15" ht="15.75" thickBot="1">
      <c r="A65" s="57" t="s">
        <v>140</v>
      </c>
      <c r="B65" s="58" t="s">
        <v>10</v>
      </c>
      <c r="C65" s="79">
        <f t="shared" si="10"/>
        <v>6</v>
      </c>
      <c r="D65" s="81"/>
      <c r="E65" s="90"/>
      <c r="F65" s="92"/>
      <c r="G65" s="90"/>
      <c r="H65" s="92"/>
      <c r="I65" s="90"/>
      <c r="J65" s="92">
        <v>6</v>
      </c>
      <c r="K65" s="90"/>
      <c r="L65" s="133"/>
      <c r="M65" s="136"/>
      <c r="N65" s="134"/>
      <c r="O65" s="138">
        <v>6</v>
      </c>
    </row>
    <row r="66" spans="1:15" ht="15.75" thickBot="1">
      <c r="A66" s="68" t="s">
        <v>55</v>
      </c>
      <c r="B66" s="69" t="s">
        <v>153</v>
      </c>
      <c r="C66" s="86">
        <v>36</v>
      </c>
      <c r="D66" s="68"/>
      <c r="E66" s="68"/>
      <c r="F66" s="68"/>
      <c r="G66" s="68"/>
      <c r="H66" s="68"/>
      <c r="I66" s="68"/>
      <c r="J66" s="68"/>
      <c r="K66" s="68"/>
      <c r="L66" s="133"/>
      <c r="M66" s="136"/>
      <c r="N66" s="134"/>
      <c r="O66" s="138">
        <v>36</v>
      </c>
    </row>
    <row r="67" spans="1:15" ht="15.75" thickBot="1">
      <c r="A67" s="193" t="s">
        <v>168</v>
      </c>
      <c r="B67" s="194"/>
      <c r="C67" s="83">
        <f>C12+C31+C39+C66</f>
        <v>2838</v>
      </c>
      <c r="D67" s="82">
        <f>D12+D31+D39+D66</f>
        <v>1289</v>
      </c>
      <c r="E67" s="90"/>
      <c r="F67" s="92"/>
      <c r="G67" s="90"/>
      <c r="H67" s="92"/>
      <c r="I67" s="90"/>
      <c r="J67" s="92"/>
      <c r="K67" s="90"/>
      <c r="L67" s="133"/>
      <c r="M67" s="136"/>
      <c r="N67" s="134"/>
      <c r="O67" s="138"/>
    </row>
    <row r="68" spans="1:15" ht="29.25" thickBot="1">
      <c r="A68" s="70" t="s">
        <v>154</v>
      </c>
      <c r="B68" s="71" t="s">
        <v>155</v>
      </c>
      <c r="C68" s="87">
        <f>SUM(E68:J68)</f>
        <v>117</v>
      </c>
      <c r="D68" s="68">
        <f aca="true" t="shared" si="14" ref="D68:J68">D69+D72</f>
        <v>108</v>
      </c>
      <c r="E68" s="68">
        <f t="shared" si="14"/>
        <v>28</v>
      </c>
      <c r="F68" s="68">
        <f t="shared" si="14"/>
        <v>42</v>
      </c>
      <c r="G68" s="68">
        <f t="shared" si="14"/>
        <v>0</v>
      </c>
      <c r="H68" s="68">
        <f t="shared" si="14"/>
        <v>0</v>
      </c>
      <c r="I68" s="68">
        <f t="shared" si="14"/>
        <v>36</v>
      </c>
      <c r="J68" s="68">
        <f t="shared" si="14"/>
        <v>11</v>
      </c>
      <c r="K68" s="68"/>
      <c r="L68" s="133"/>
      <c r="M68" s="136"/>
      <c r="N68" s="134"/>
      <c r="O68" s="138"/>
    </row>
    <row r="69" spans="1:15" ht="15.75" thickBot="1">
      <c r="A69" s="72" t="s">
        <v>118</v>
      </c>
      <c r="B69" s="67" t="s">
        <v>119</v>
      </c>
      <c r="C69" s="83">
        <f>SUM(E69:J69)</f>
        <v>36</v>
      </c>
      <c r="D69" s="82">
        <v>36</v>
      </c>
      <c r="E69" s="90">
        <f aca="true" t="shared" si="15" ref="E69:J69">E70</f>
        <v>6</v>
      </c>
      <c r="F69" s="92">
        <f t="shared" si="15"/>
        <v>28</v>
      </c>
      <c r="G69" s="90">
        <f t="shared" si="15"/>
        <v>0</v>
      </c>
      <c r="H69" s="92">
        <f t="shared" si="15"/>
        <v>0</v>
      </c>
      <c r="I69" s="90">
        <f t="shared" si="15"/>
        <v>0</v>
      </c>
      <c r="J69" s="92">
        <f t="shared" si="15"/>
        <v>2</v>
      </c>
      <c r="K69" s="90"/>
      <c r="L69" s="133"/>
      <c r="M69" s="136"/>
      <c r="N69" s="134"/>
      <c r="O69" s="138"/>
    </row>
    <row r="70" spans="1:15" ht="15.75" thickBot="1">
      <c r="A70" s="57" t="s">
        <v>156</v>
      </c>
      <c r="B70" s="58" t="s">
        <v>157</v>
      </c>
      <c r="C70" s="79">
        <f>SUM(E69:J69)</f>
        <v>36</v>
      </c>
      <c r="D70" s="81">
        <v>36</v>
      </c>
      <c r="E70" s="90">
        <v>6</v>
      </c>
      <c r="F70" s="92">
        <v>28</v>
      </c>
      <c r="G70" s="90"/>
      <c r="H70" s="92"/>
      <c r="I70" s="90"/>
      <c r="J70" s="92">
        <v>2</v>
      </c>
      <c r="K70" s="90"/>
      <c r="L70" s="133"/>
      <c r="M70" s="136"/>
      <c r="N70" s="134"/>
      <c r="O70" s="138">
        <v>36</v>
      </c>
    </row>
    <row r="71" spans="1:15" ht="15.75" thickBot="1">
      <c r="A71" s="72" t="s">
        <v>134</v>
      </c>
      <c r="B71" s="73" t="s">
        <v>135</v>
      </c>
      <c r="C71" s="83"/>
      <c r="D71" s="82"/>
      <c r="E71" s="90"/>
      <c r="F71" s="92"/>
      <c r="G71" s="90"/>
      <c r="H71" s="92"/>
      <c r="I71" s="90"/>
      <c r="J71" s="92"/>
      <c r="K71" s="90"/>
      <c r="L71" s="133"/>
      <c r="M71" s="136"/>
      <c r="N71" s="134"/>
      <c r="O71" s="138"/>
    </row>
    <row r="72" spans="1:15" ht="15.75" thickBot="1">
      <c r="A72" s="66" t="s">
        <v>158</v>
      </c>
      <c r="B72" s="67" t="s">
        <v>159</v>
      </c>
      <c r="C72" s="83">
        <f>SUM(E72:J72)</f>
        <v>81</v>
      </c>
      <c r="D72" s="82">
        <f aca="true" t="shared" si="16" ref="D72:J72">SUM(D73:D75)</f>
        <v>72</v>
      </c>
      <c r="E72" s="90">
        <f t="shared" si="16"/>
        <v>22</v>
      </c>
      <c r="F72" s="92">
        <f t="shared" si="16"/>
        <v>14</v>
      </c>
      <c r="G72" s="90">
        <f t="shared" si="16"/>
        <v>0</v>
      </c>
      <c r="H72" s="92">
        <f t="shared" si="16"/>
        <v>0</v>
      </c>
      <c r="I72" s="90">
        <f t="shared" si="16"/>
        <v>36</v>
      </c>
      <c r="J72" s="92">
        <f t="shared" si="16"/>
        <v>9</v>
      </c>
      <c r="K72" s="90"/>
      <c r="L72" s="133"/>
      <c r="M72" s="136"/>
      <c r="N72" s="134"/>
      <c r="O72" s="138"/>
    </row>
    <row r="73" spans="1:15" ht="24" customHeight="1" thickBot="1">
      <c r="A73" s="57" t="s">
        <v>160</v>
      </c>
      <c r="B73" s="58" t="s">
        <v>161</v>
      </c>
      <c r="C73" s="79">
        <f>SUM(E73:J73)</f>
        <v>36</v>
      </c>
      <c r="D73" s="81">
        <v>36</v>
      </c>
      <c r="E73" s="94">
        <v>22</v>
      </c>
      <c r="F73" s="97">
        <v>14</v>
      </c>
      <c r="G73" s="90"/>
      <c r="H73" s="100"/>
      <c r="I73" s="90"/>
      <c r="J73" s="92"/>
      <c r="K73" s="90"/>
      <c r="L73" s="133"/>
      <c r="M73" s="136"/>
      <c r="N73" s="134"/>
      <c r="O73" s="138">
        <v>36</v>
      </c>
    </row>
    <row r="74" spans="1:15" ht="15.75" thickBot="1">
      <c r="A74" s="57" t="s">
        <v>162</v>
      </c>
      <c r="B74" s="58" t="s">
        <v>138</v>
      </c>
      <c r="C74" s="79">
        <f>SUM(E74:J74)</f>
        <v>36</v>
      </c>
      <c r="D74" s="95">
        <v>36</v>
      </c>
      <c r="E74" s="91"/>
      <c r="F74" s="96"/>
      <c r="G74" s="94"/>
      <c r="H74" s="98"/>
      <c r="I74" s="91">
        <v>36</v>
      </c>
      <c r="J74" s="99"/>
      <c r="K74" s="91"/>
      <c r="L74" s="133"/>
      <c r="M74" s="136"/>
      <c r="N74" s="134"/>
      <c r="O74" s="138">
        <v>36</v>
      </c>
    </row>
    <row r="75" spans="1:15" ht="15.75" thickBot="1">
      <c r="A75" s="57" t="s">
        <v>140</v>
      </c>
      <c r="B75" s="58" t="s">
        <v>10</v>
      </c>
      <c r="C75" s="79">
        <f>SUM(E75:J75)</f>
        <v>9</v>
      </c>
      <c r="D75" s="93"/>
      <c r="E75" s="94"/>
      <c r="F75" s="91"/>
      <c r="G75" s="91"/>
      <c r="H75" s="97"/>
      <c r="I75" s="94"/>
      <c r="J75" s="90">
        <v>9</v>
      </c>
      <c r="K75" s="94"/>
      <c r="L75" s="133"/>
      <c r="M75" s="136"/>
      <c r="N75" s="134"/>
      <c r="O75" s="138">
        <v>6</v>
      </c>
    </row>
    <row r="76" spans="1:15" ht="15.75" thickBot="1">
      <c r="A76" s="193" t="s">
        <v>163</v>
      </c>
      <c r="B76" s="194"/>
      <c r="C76" s="83">
        <f>C67+C68</f>
        <v>2955</v>
      </c>
      <c r="D76" s="83">
        <f>D67+D68</f>
        <v>1397</v>
      </c>
      <c r="E76" s="91"/>
      <c r="F76" s="91"/>
      <c r="G76" s="91"/>
      <c r="H76" s="91"/>
      <c r="I76" s="91"/>
      <c r="J76" s="90"/>
      <c r="K76" s="91"/>
      <c r="L76" s="139"/>
      <c r="M76" s="140"/>
      <c r="N76" s="141"/>
      <c r="O76" s="142"/>
    </row>
    <row r="77" spans="1:15" ht="29.25" thickBot="1">
      <c r="A77" s="193" t="s">
        <v>164</v>
      </c>
      <c r="B77" s="194"/>
      <c r="C77" s="88" t="s">
        <v>165</v>
      </c>
      <c r="D77" s="89"/>
      <c r="E77" s="90"/>
      <c r="F77" s="91"/>
      <c r="G77" s="91"/>
      <c r="H77" s="91"/>
      <c r="I77" s="91"/>
      <c r="J77" s="92"/>
      <c r="K77" s="91"/>
      <c r="L77" s="143"/>
      <c r="M77" s="144"/>
      <c r="N77" s="141"/>
      <c r="O77" s="142"/>
    </row>
    <row r="78" spans="1:15" ht="15.75" thickBot="1">
      <c r="A78" s="150" t="s">
        <v>114</v>
      </c>
      <c r="L78" s="145">
        <f>SUM(L14:L77)</f>
        <v>612</v>
      </c>
      <c r="M78" s="145">
        <f>SUM(M13:M77)</f>
        <v>864</v>
      </c>
      <c r="N78" s="142">
        <f>SUM(N13:N77)</f>
        <v>612</v>
      </c>
      <c r="O78" s="142">
        <f>SUM(O13:O77)</f>
        <v>864</v>
      </c>
    </row>
    <row r="79" spans="1:15" ht="21.75" customHeight="1" thickBot="1">
      <c r="A79" s="199" t="s">
        <v>186</v>
      </c>
      <c r="B79" s="200"/>
      <c r="C79" s="200"/>
      <c r="D79" s="200"/>
      <c r="E79" s="200"/>
      <c r="F79" s="200"/>
      <c r="G79" s="200"/>
      <c r="H79" s="201"/>
      <c r="L79" s="146">
        <f>L78/L8</f>
        <v>36</v>
      </c>
      <c r="M79" s="146">
        <f>M78/M8</f>
        <v>36</v>
      </c>
      <c r="N79" s="142">
        <f>N78/N8</f>
        <v>36</v>
      </c>
      <c r="O79" s="142">
        <f>O78/O8</f>
        <v>36</v>
      </c>
    </row>
    <row r="80" spans="1:15" ht="15.75" customHeight="1" thickBot="1">
      <c r="A80" s="202"/>
      <c r="B80" s="203"/>
      <c r="C80" s="203"/>
      <c r="D80" s="203"/>
      <c r="E80" s="203"/>
      <c r="F80" s="203"/>
      <c r="G80" s="203"/>
      <c r="H80" s="204"/>
      <c r="I80" s="208" t="s">
        <v>177</v>
      </c>
      <c r="J80" s="209"/>
      <c r="K80" s="210"/>
      <c r="L80" s="151">
        <f>L16+L18+L19+L20+L22+L25+L28+L29+L36+L42+L44+L45+L48+L49</f>
        <v>612</v>
      </c>
      <c r="M80" s="147">
        <f>M14+M15+M16+M17+M18+M19+M20+M22+M25+M43+M46+M52</f>
        <v>636</v>
      </c>
      <c r="N80" s="148">
        <f>N14+N15+N16+N17+N24+N26+N30+N57</f>
        <v>498</v>
      </c>
      <c r="O80" s="148">
        <f>O21+O23+O26+O32+O33+O34+O35+O37+O38+O46+O62+O70+O73</f>
        <v>486</v>
      </c>
    </row>
    <row r="81" spans="1:15" ht="15.75" customHeight="1" thickBot="1">
      <c r="A81" s="202"/>
      <c r="B81" s="203"/>
      <c r="C81" s="203"/>
      <c r="D81" s="203"/>
      <c r="E81" s="203"/>
      <c r="F81" s="203"/>
      <c r="G81" s="203"/>
      <c r="H81" s="204"/>
      <c r="I81" s="208" t="s">
        <v>178</v>
      </c>
      <c r="J81" s="209"/>
      <c r="K81" s="210"/>
      <c r="L81" s="151">
        <v>0</v>
      </c>
      <c r="M81" s="147">
        <v>108</v>
      </c>
      <c r="N81" s="148">
        <v>108</v>
      </c>
      <c r="O81" s="148">
        <v>108</v>
      </c>
    </row>
    <row r="82" spans="1:15" ht="15.75" customHeight="1" thickBot="1">
      <c r="A82" s="202"/>
      <c r="B82" s="203"/>
      <c r="C82" s="203"/>
      <c r="D82" s="203"/>
      <c r="E82" s="203"/>
      <c r="F82" s="203"/>
      <c r="G82" s="203"/>
      <c r="H82" s="204"/>
      <c r="I82" s="211" t="s">
        <v>179</v>
      </c>
      <c r="J82" s="212"/>
      <c r="K82" s="212"/>
      <c r="L82" s="151">
        <v>0</v>
      </c>
      <c r="M82" s="147">
        <v>108</v>
      </c>
      <c r="N82" s="148">
        <v>0</v>
      </c>
      <c r="O82" s="148">
        <v>216</v>
      </c>
    </row>
    <row r="83" spans="1:15" ht="15.75" customHeight="1" thickBot="1">
      <c r="A83" s="202"/>
      <c r="B83" s="203"/>
      <c r="C83" s="203"/>
      <c r="D83" s="203"/>
      <c r="E83" s="203"/>
      <c r="F83" s="203"/>
      <c r="G83" s="203"/>
      <c r="H83" s="204"/>
      <c r="I83" s="208" t="s">
        <v>180</v>
      </c>
      <c r="J83" s="209"/>
      <c r="K83" s="210"/>
      <c r="L83" s="151">
        <v>0</v>
      </c>
      <c r="M83" s="147">
        <v>3</v>
      </c>
      <c r="N83" s="148">
        <v>3</v>
      </c>
      <c r="O83" s="148">
        <v>5</v>
      </c>
    </row>
    <row r="84" spans="1:15" ht="15.75" customHeight="1" thickBot="1">
      <c r="A84" s="205"/>
      <c r="B84" s="206"/>
      <c r="C84" s="206"/>
      <c r="D84" s="206"/>
      <c r="E84" s="206"/>
      <c r="F84" s="206"/>
      <c r="G84" s="206"/>
      <c r="H84" s="207"/>
      <c r="I84" s="208" t="s">
        <v>181</v>
      </c>
      <c r="J84" s="209"/>
      <c r="K84" s="210"/>
      <c r="L84" s="151">
        <v>7</v>
      </c>
      <c r="M84" s="147">
        <v>7</v>
      </c>
      <c r="N84" s="148">
        <v>4</v>
      </c>
      <c r="O84" s="148">
        <v>15</v>
      </c>
    </row>
  </sheetData>
  <sheetProtection password="E9BD" sheet="1" objects="1" scenarios="1" selectLockedCells="1" selectUnlockedCells="1"/>
  <mergeCells count="25">
    <mergeCell ref="A79:H84"/>
    <mergeCell ref="I80:K80"/>
    <mergeCell ref="I81:K81"/>
    <mergeCell ref="I82:K82"/>
    <mergeCell ref="I83:K83"/>
    <mergeCell ref="I84:K84"/>
    <mergeCell ref="A67:B67"/>
    <mergeCell ref="A76:B76"/>
    <mergeCell ref="A77:B77"/>
    <mergeCell ref="A8:A9"/>
    <mergeCell ref="A13:B13"/>
    <mergeCell ref="A27:B27"/>
    <mergeCell ref="B8:B9"/>
    <mergeCell ref="C8:C9"/>
    <mergeCell ref="E8:J8"/>
    <mergeCell ref="K8:K9"/>
    <mergeCell ref="A11:B11"/>
    <mergeCell ref="L5:O5"/>
    <mergeCell ref="L6:M6"/>
    <mergeCell ref="N6:O6"/>
    <mergeCell ref="D8:D9"/>
    <mergeCell ref="A1:P1"/>
    <mergeCell ref="A2:P2"/>
    <mergeCell ref="A3:P3"/>
    <mergeCell ref="A4:P4"/>
  </mergeCells>
  <conditionalFormatting sqref="C13">
    <cfRule type="expression" priority="1" dxfId="0">
      <formula>IF(CELL("содержимое",AD12)=1476,1476,"ошибка, значение неравно 1476")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Soloviev</dc:creator>
  <cp:keywords/>
  <dc:description/>
  <cp:lastModifiedBy>Microsoft Office</cp:lastModifiedBy>
  <cp:lastPrinted>2023-09-06T05:58:58Z</cp:lastPrinted>
  <dcterms:created xsi:type="dcterms:W3CDTF">2022-11-02T06:48:06Z</dcterms:created>
  <dcterms:modified xsi:type="dcterms:W3CDTF">2023-09-12T05:37:49Z</dcterms:modified>
  <cp:category/>
  <cp:version/>
  <cp:contentType/>
  <cp:contentStatus/>
</cp:coreProperties>
</file>